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195" activeTab="1"/>
  </bookViews>
  <sheets>
    <sheet name="es2" sheetId="1" r:id="rId1"/>
    <sheet name="es3" sheetId="2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D11" i="2" l="1"/>
  <c r="C11" i="2"/>
  <c r="B11" i="2"/>
  <c r="D7" i="2"/>
  <c r="C7" i="2"/>
  <c r="B7" i="2"/>
  <c r="B14" i="2" l="1"/>
  <c r="D10" i="2"/>
  <c r="C10" i="2"/>
  <c r="B10" i="2"/>
  <c r="D9" i="2"/>
  <c r="C9" i="2"/>
  <c r="B9" i="2"/>
  <c r="D6" i="2"/>
  <c r="C6" i="2"/>
  <c r="B6" i="2"/>
  <c r="E1" i="2"/>
  <c r="D5" i="2"/>
  <c r="C5" i="2"/>
  <c r="B5" i="2"/>
  <c r="B2" i="2"/>
  <c r="B28" i="1" l="1"/>
  <c r="O11" i="1"/>
  <c r="P11" i="1"/>
  <c r="Q11" i="1"/>
  <c r="N11" i="1"/>
  <c r="J21" i="1"/>
  <c r="H25" i="1"/>
  <c r="B26" i="1"/>
  <c r="B25" i="1"/>
  <c r="H18" i="1"/>
  <c r="H19" i="1"/>
  <c r="H20" i="1"/>
  <c r="H21" i="1"/>
  <c r="H22" i="1"/>
  <c r="H23" i="1"/>
  <c r="H17" i="1"/>
  <c r="F18" i="1"/>
  <c r="F19" i="1"/>
  <c r="F20" i="1"/>
  <c r="F21" i="1"/>
  <c r="F22" i="1"/>
  <c r="F23" i="1"/>
  <c r="F17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E18" i="1"/>
  <c r="D18" i="1"/>
  <c r="C18" i="1"/>
  <c r="E17" i="1"/>
  <c r="D17" i="1"/>
  <c r="C17" i="1"/>
  <c r="B18" i="1"/>
  <c r="B19" i="1"/>
  <c r="B20" i="1"/>
  <c r="B21" i="1"/>
  <c r="B22" i="1"/>
  <c r="B23" i="1"/>
  <c r="B17" i="1"/>
  <c r="B15" i="1"/>
  <c r="C13" i="1"/>
  <c r="D13" i="1"/>
  <c r="E13" i="1"/>
  <c r="B13" i="1"/>
  <c r="E8" i="1" l="1"/>
  <c r="C10" i="1"/>
  <c r="C8" i="1"/>
  <c r="B8" i="1" s="1"/>
  <c r="D8" i="1"/>
  <c r="H4" i="1"/>
  <c r="H3" i="1"/>
  <c r="H2" i="1"/>
  <c r="H5" i="1"/>
  <c r="H7" i="1" l="1"/>
</calcChain>
</file>

<file path=xl/sharedStrings.xml><?xml version="1.0" encoding="utf-8"?>
<sst xmlns="http://schemas.openxmlformats.org/spreadsheetml/2006/main" count="47" uniqueCount="38">
  <si>
    <t>CPU</t>
  </si>
  <si>
    <t>D1</t>
  </si>
  <si>
    <t>D2</t>
  </si>
  <si>
    <t>Terminali</t>
  </si>
  <si>
    <t>nodo</t>
  </si>
  <si>
    <t>probabilità</t>
  </si>
  <si>
    <t>p12</t>
  </si>
  <si>
    <t>p1fine</t>
  </si>
  <si>
    <t>p13</t>
  </si>
  <si>
    <t>p10</t>
  </si>
  <si>
    <t>Visite</t>
  </si>
  <si>
    <t>service</t>
  </si>
  <si>
    <t>Domande</t>
  </si>
  <si>
    <t>Xmax</t>
  </si>
  <si>
    <t>X</t>
  </si>
  <si>
    <t>R</t>
  </si>
  <si>
    <t>Rtot</t>
  </si>
  <si>
    <t>UCPU</t>
  </si>
  <si>
    <t>R(p)</t>
  </si>
  <si>
    <t>R(1-p)</t>
  </si>
  <si>
    <t>controllo</t>
  </si>
  <si>
    <t>legenda</t>
  </si>
  <si>
    <t>terminali</t>
  </si>
  <si>
    <t>disco1</t>
  </si>
  <si>
    <t>disco2</t>
  </si>
  <si>
    <t>serv. time</t>
  </si>
  <si>
    <t>tipo</t>
  </si>
  <si>
    <t>N</t>
  </si>
  <si>
    <t>MTTF</t>
  </si>
  <si>
    <t>MTTR</t>
  </si>
  <si>
    <t>RAID0</t>
  </si>
  <si>
    <t>RAID1</t>
  </si>
  <si>
    <t>RAID5</t>
  </si>
  <si>
    <t>t</t>
  </si>
  <si>
    <t>A</t>
  </si>
  <si>
    <t>p</t>
  </si>
  <si>
    <t>MTTFc</t>
  </si>
  <si>
    <t>impossibile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</si>
</sst>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  <xf numFmtId="0" fontId="0" fillId="0" borderId="1" xfId="0" applyBorder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e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Q13" sqref="Q13"/>
    </sheetView>
  </sheetViews>
  <sheetFormatPr defaultRowHeight="15" x14ac:dyDescent="0.25"/>
  <sheetData>
    <row r="1" spans="1:17" x14ac:dyDescent="0.25">
      <c r="B1" t="s">
        <v>3</v>
      </c>
      <c r="C1" t="s">
        <v>0</v>
      </c>
      <c r="D1" t="s">
        <v>1</v>
      </c>
      <c r="E1" t="s">
        <v>2</v>
      </c>
      <c r="G1" s="5" t="s">
        <v>5</v>
      </c>
      <c r="H1" s="5"/>
    </row>
    <row r="2" spans="1:17" x14ac:dyDescent="0.25">
      <c r="A2" t="s">
        <v>4</v>
      </c>
      <c r="B2">
        <v>0</v>
      </c>
      <c r="C2">
        <v>1</v>
      </c>
      <c r="D2">
        <v>2</v>
      </c>
      <c r="E2">
        <v>3</v>
      </c>
      <c r="G2" t="s">
        <v>7</v>
      </c>
      <c r="H2" s="1">
        <f>(2/5)*(1/3)</f>
        <v>0.13333333333333333</v>
      </c>
    </row>
    <row r="3" spans="1:17" x14ac:dyDescent="0.25">
      <c r="G3" t="s">
        <v>6</v>
      </c>
      <c r="H3">
        <f>(3/5)*(2/5)</f>
        <v>0.24</v>
      </c>
    </row>
    <row r="4" spans="1:17" x14ac:dyDescent="0.25">
      <c r="G4" t="s">
        <v>8</v>
      </c>
      <c r="H4">
        <f>(3/5)*(3/5)</f>
        <v>0.36</v>
      </c>
    </row>
    <row r="5" spans="1:17" x14ac:dyDescent="0.25">
      <c r="G5" t="s">
        <v>9</v>
      </c>
      <c r="H5">
        <f>(2/5)*(2/3)</f>
        <v>0.26666666666666666</v>
      </c>
    </row>
    <row r="7" spans="1:17" x14ac:dyDescent="0.25">
      <c r="H7" s="2">
        <f>SUM(H2:H5)</f>
        <v>1</v>
      </c>
      <c r="J7" s="2" t="s">
        <v>20</v>
      </c>
    </row>
    <row r="8" spans="1:17" x14ac:dyDescent="0.25">
      <c r="A8" t="s">
        <v>10</v>
      </c>
      <c r="B8" s="1">
        <f>C8*H5</f>
        <v>2</v>
      </c>
      <c r="C8" s="1">
        <f>1/H2</f>
        <v>7.5</v>
      </c>
      <c r="D8" s="1">
        <f>C8*H3</f>
        <v>1.7999999999999998</v>
      </c>
      <c r="E8" s="1">
        <f>C8*H4</f>
        <v>2.6999999999999997</v>
      </c>
      <c r="M8" s="6" t="s">
        <v>21</v>
      </c>
      <c r="N8" s="6"/>
      <c r="O8" s="6"/>
      <c r="P8" s="6"/>
      <c r="Q8" s="6"/>
    </row>
    <row r="9" spans="1:17" x14ac:dyDescent="0.25">
      <c r="M9" s="3" t="s">
        <v>4</v>
      </c>
      <c r="N9" s="4">
        <v>0</v>
      </c>
      <c r="O9" s="4">
        <v>1</v>
      </c>
      <c r="P9" s="4">
        <v>2</v>
      </c>
      <c r="Q9" s="4">
        <v>3</v>
      </c>
    </row>
    <row r="10" spans="1:17" x14ac:dyDescent="0.25">
      <c r="C10" s="2">
        <f>B8+D8+E8+1</f>
        <v>7.5</v>
      </c>
      <c r="M10" s="3" t="s">
        <v>26</v>
      </c>
      <c r="N10" s="4" t="s">
        <v>22</v>
      </c>
      <c r="O10" s="4" t="s">
        <v>0</v>
      </c>
      <c r="P10" s="4" t="s">
        <v>23</v>
      </c>
      <c r="Q10" s="4" t="s">
        <v>24</v>
      </c>
    </row>
    <row r="11" spans="1:17" x14ac:dyDescent="0.25">
      <c r="A11" t="s">
        <v>11</v>
      </c>
      <c r="B11">
        <v>15</v>
      </c>
      <c r="C11">
        <v>6.0000000000000001E-3</v>
      </c>
      <c r="D11">
        <v>1.0999999999999999E-2</v>
      </c>
      <c r="E11">
        <v>8.9999999999999993E-3</v>
      </c>
      <c r="M11" s="3" t="s">
        <v>25</v>
      </c>
      <c r="N11" s="4">
        <f>B11</f>
        <v>15</v>
      </c>
      <c r="O11" s="4">
        <f t="shared" ref="O11:Q11" si="0">C11</f>
        <v>6.0000000000000001E-3</v>
      </c>
      <c r="P11" s="4">
        <f t="shared" si="0"/>
        <v>1.0999999999999999E-2</v>
      </c>
      <c r="Q11" s="4">
        <f t="shared" si="0"/>
        <v>8.9999999999999993E-3</v>
      </c>
    </row>
    <row r="13" spans="1:17" x14ac:dyDescent="0.25">
      <c r="A13" t="s">
        <v>12</v>
      </c>
      <c r="B13" s="1">
        <f>B8*B11</f>
        <v>30</v>
      </c>
      <c r="C13" s="1">
        <f t="shared" ref="C13:E13" si="1">C8*C11</f>
        <v>4.4999999999999998E-2</v>
      </c>
      <c r="D13" s="1">
        <f t="shared" si="1"/>
        <v>1.9799999999999998E-2</v>
      </c>
      <c r="E13" s="1">
        <f t="shared" si="1"/>
        <v>2.4299999999999995E-2</v>
      </c>
    </row>
    <row r="15" spans="1:17" x14ac:dyDescent="0.25">
      <c r="A15" t="s">
        <v>13</v>
      </c>
      <c r="B15" s="1">
        <f>1/C13</f>
        <v>22.222222222222221</v>
      </c>
    </row>
    <row r="16" spans="1:17" x14ac:dyDescent="0.25">
      <c r="A16" t="s">
        <v>14</v>
      </c>
      <c r="B16" t="s">
        <v>15</v>
      </c>
      <c r="F16" t="s">
        <v>16</v>
      </c>
      <c r="H16" t="s">
        <v>17</v>
      </c>
    </row>
    <row r="17" spans="1:10" x14ac:dyDescent="0.25">
      <c r="A17">
        <v>10</v>
      </c>
      <c r="B17">
        <f>$B$13</f>
        <v>30</v>
      </c>
      <c r="C17">
        <f t="shared" ref="C17:E18" si="2">C$13/(1-$A17*C$13)</f>
        <v>8.1818181818181804E-2</v>
      </c>
      <c r="D17">
        <f t="shared" si="2"/>
        <v>2.4688279301745632E-2</v>
      </c>
      <c r="E17">
        <f t="shared" si="2"/>
        <v>3.210039630118889E-2</v>
      </c>
      <c r="F17">
        <f>SUM(B17:E17)</f>
        <v>30.138606857421117</v>
      </c>
      <c r="H17">
        <f>$C$13*A17</f>
        <v>0.44999999999999996</v>
      </c>
    </row>
    <row r="18" spans="1:10" x14ac:dyDescent="0.25">
      <c r="A18">
        <v>12</v>
      </c>
      <c r="B18">
        <f t="shared" ref="B18:B23" si="3">$B$13</f>
        <v>30</v>
      </c>
      <c r="C18">
        <f t="shared" si="2"/>
        <v>9.7826086956521743E-2</v>
      </c>
      <c r="D18">
        <f t="shared" si="2"/>
        <v>2.5970619097586568E-2</v>
      </c>
      <c r="E18">
        <f t="shared" si="2"/>
        <v>3.4302653867871249E-2</v>
      </c>
      <c r="F18">
        <f t="shared" ref="F18:F23" si="4">SUM(B18:E18)</f>
        <v>30.15809935992198</v>
      </c>
      <c r="H18">
        <f t="shared" ref="H18:H23" si="5">$C$13*A18</f>
        <v>0.54</v>
      </c>
    </row>
    <row r="19" spans="1:10" x14ac:dyDescent="0.25">
      <c r="A19">
        <v>14</v>
      </c>
      <c r="B19">
        <f t="shared" si="3"/>
        <v>30</v>
      </c>
      <c r="C19">
        <f t="shared" ref="C19:E23" si="6">C$13/(1-$A19*C$13)</f>
        <v>0.12162162162162161</v>
      </c>
      <c r="D19">
        <f t="shared" si="6"/>
        <v>2.7393469839513001E-2</v>
      </c>
      <c r="E19">
        <f t="shared" si="6"/>
        <v>3.6829342224916628E-2</v>
      </c>
      <c r="F19">
        <f t="shared" si="4"/>
        <v>30.18584443368605</v>
      </c>
      <c r="H19">
        <f t="shared" si="5"/>
        <v>0.63</v>
      </c>
    </row>
    <row r="20" spans="1:10" x14ac:dyDescent="0.25">
      <c r="A20">
        <v>16</v>
      </c>
      <c r="B20">
        <f t="shared" si="3"/>
        <v>30</v>
      </c>
      <c r="C20">
        <f t="shared" si="6"/>
        <v>0.1607142857142857</v>
      </c>
      <c r="D20">
        <f t="shared" si="6"/>
        <v>2.8981264637002339E-2</v>
      </c>
      <c r="E20">
        <f t="shared" si="6"/>
        <v>3.9757853403141349E-2</v>
      </c>
      <c r="F20">
        <f t="shared" si="4"/>
        <v>30.22945340375443</v>
      </c>
      <c r="H20">
        <f t="shared" si="5"/>
        <v>0.72</v>
      </c>
    </row>
    <row r="21" spans="1:10" x14ac:dyDescent="0.25">
      <c r="A21">
        <v>18</v>
      </c>
      <c r="B21">
        <f t="shared" si="3"/>
        <v>30</v>
      </c>
      <c r="C21" s="1">
        <f t="shared" si="6"/>
        <v>0.23684210526315783</v>
      </c>
      <c r="D21">
        <f t="shared" si="6"/>
        <v>3.0764449968924794E-2</v>
      </c>
      <c r="E21">
        <f t="shared" si="6"/>
        <v>4.3192321365090637E-2</v>
      </c>
      <c r="F21" s="1">
        <f t="shared" si="4"/>
        <v>30.310798876597172</v>
      </c>
      <c r="H21" s="1">
        <f t="shared" si="5"/>
        <v>0.80999999999999994</v>
      </c>
      <c r="J21" s="2">
        <f>C13/(1-A21*C13)</f>
        <v>0.23684210526315783</v>
      </c>
    </row>
    <row r="22" spans="1:10" x14ac:dyDescent="0.25">
      <c r="A22">
        <v>20</v>
      </c>
      <c r="B22">
        <f t="shared" si="3"/>
        <v>30</v>
      </c>
      <c r="C22">
        <f t="shared" si="6"/>
        <v>0.44999999999999957</v>
      </c>
      <c r="D22">
        <f t="shared" si="6"/>
        <v>3.2781456953642374E-2</v>
      </c>
      <c r="E22">
        <f t="shared" si="6"/>
        <v>4.7276264591439666E-2</v>
      </c>
      <c r="F22">
        <f t="shared" si="4"/>
        <v>30.530057721545081</v>
      </c>
      <c r="H22">
        <f t="shared" si="5"/>
        <v>0.89999999999999991</v>
      </c>
    </row>
    <row r="23" spans="1:10" x14ac:dyDescent="0.25">
      <c r="A23">
        <v>22</v>
      </c>
      <c r="B23">
        <f t="shared" si="3"/>
        <v>30</v>
      </c>
      <c r="C23">
        <f t="shared" si="6"/>
        <v>4.4999999999999956</v>
      </c>
      <c r="D23">
        <f t="shared" si="6"/>
        <v>3.5081502480510271E-2</v>
      </c>
      <c r="E23">
        <f t="shared" si="6"/>
        <v>5.2213149978513083E-2</v>
      </c>
      <c r="F23">
        <f t="shared" si="4"/>
        <v>34.587294652459015</v>
      </c>
      <c r="H23">
        <f t="shared" si="5"/>
        <v>0.99</v>
      </c>
    </row>
    <row r="25" spans="1:10" x14ac:dyDescent="0.25">
      <c r="A25" t="s">
        <v>18</v>
      </c>
      <c r="B25" s="1">
        <f>C21</f>
        <v>0.23684210526315783</v>
      </c>
      <c r="H25" s="2">
        <f>B25*H2+(1-H2)*B26</f>
        <v>0.80999999999999994</v>
      </c>
    </row>
    <row r="26" spans="1:10" x14ac:dyDescent="0.25">
      <c r="A26" t="s">
        <v>19</v>
      </c>
      <c r="B26" s="1">
        <f>(H21-H2*C21)/(1-H2)</f>
        <v>0.89817813765182175</v>
      </c>
    </row>
    <row r="28" spans="1:10" x14ac:dyDescent="0.25">
      <c r="A28" t="s">
        <v>27</v>
      </c>
      <c r="B28" s="1">
        <f>F21*A21</f>
        <v>545.59437977874904</v>
      </c>
    </row>
  </sheetData>
  <mergeCells count="2">
    <mergeCell ref="G1:H1"/>
    <mergeCell ref="M8:Q8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D5" sqref="D5"/>
    </sheetView>
  </sheetViews>
  <sheetFormatPr defaultRowHeight="15" x14ac:dyDescent="0.25"/>
  <cols>
    <col min="2" max="2" width="9.7109375" bestFit="1" customWidth="1"/>
    <col min="4" max="4" width="11" bestFit="1" customWidth="1"/>
  </cols>
  <sheetData>
    <row r="1" spans="1:5" x14ac:dyDescent="0.25">
      <c r="A1" t="s">
        <v>28</v>
      </c>
      <c r="B1">
        <v>20000</v>
      </c>
      <c r="D1" t="s">
        <v>33</v>
      </c>
      <c r="E1">
        <f>60*24</f>
        <v>1440</v>
      </c>
    </row>
    <row r="2" spans="1:5" x14ac:dyDescent="0.25">
      <c r="A2" t="s">
        <v>29</v>
      </c>
      <c r="B2">
        <f>24</f>
        <v>24</v>
      </c>
    </row>
    <row r="4" spans="1:5" x14ac:dyDescent="0.25">
      <c r="B4" t="s">
        <v>30</v>
      </c>
      <c r="C4" t="s">
        <v>31</v>
      </c>
      <c r="D4" t="s">
        <v>32</v>
      </c>
    </row>
    <row r="5" spans="1:5" x14ac:dyDescent="0.25">
      <c r="A5" t="s">
        <v>28</v>
      </c>
      <c r="B5">
        <f>B1/3</f>
        <v>6666.666666666667</v>
      </c>
      <c r="C5">
        <f>B1*(1+1/2+1/3)</f>
        <v>36666.666666666664</v>
      </c>
      <c r="D5">
        <f>B1*(1/3+1/2)</f>
        <v>16666.666666666664</v>
      </c>
    </row>
    <row r="6" spans="1:5" x14ac:dyDescent="0.25">
      <c r="A6" t="s">
        <v>15</v>
      </c>
      <c r="B6">
        <f>1-$E$1/B5</f>
        <v>0.78400000000000003</v>
      </c>
      <c r="C6">
        <f t="shared" ref="C6:D6" si="0">1-$E$1/C5</f>
        <v>0.96072727272727276</v>
      </c>
      <c r="D6">
        <f t="shared" si="0"/>
        <v>0.91359999999999997</v>
      </c>
    </row>
    <row r="7" spans="1:5" x14ac:dyDescent="0.25">
      <c r="A7" t="s">
        <v>34</v>
      </c>
      <c r="B7">
        <f>B5/(B5+$B$2)</f>
        <v>0.99641291351135908</v>
      </c>
      <c r="C7">
        <f t="shared" ref="C7:D7" si="1">C5/(C5+$B$2)</f>
        <v>0.99934588269496327</v>
      </c>
      <c r="D7">
        <f t="shared" si="1"/>
        <v>0.99856207061830959</v>
      </c>
    </row>
    <row r="9" spans="1:5" x14ac:dyDescent="0.25">
      <c r="A9" t="s">
        <v>35</v>
      </c>
      <c r="B9">
        <f>3/B1</f>
        <v>1.4999999999999999E-4</v>
      </c>
      <c r="C9">
        <f>3/B1*2/B1*B2*1/B1*B2</f>
        <v>4.319999999999999E-10</v>
      </c>
      <c r="D9">
        <f>3/B1*2/B1*B2</f>
        <v>3.5999999999999994E-7</v>
      </c>
    </row>
    <row r="10" spans="1:5" x14ac:dyDescent="0.25">
      <c r="A10" t="s">
        <v>28</v>
      </c>
      <c r="B10">
        <f>1/B9</f>
        <v>6666.666666666667</v>
      </c>
      <c r="C10">
        <f>1/C9</f>
        <v>2314814814.8148155</v>
      </c>
      <c r="D10">
        <f>1/D9</f>
        <v>2777777.7777777785</v>
      </c>
    </row>
    <row r="11" spans="1:5" x14ac:dyDescent="0.25">
      <c r="A11" t="s">
        <v>34</v>
      </c>
      <c r="B11">
        <f>B10/(B10+$B$2)</f>
        <v>0.99641291351135908</v>
      </c>
      <c r="C11">
        <f t="shared" ref="C11:D11" si="2">C10/(C10+$B$2)</f>
        <v>0.9999999896320001</v>
      </c>
      <c r="D11">
        <f t="shared" si="2"/>
        <v>0.99999136007464895</v>
      </c>
    </row>
    <row r="13" spans="1:5" x14ac:dyDescent="0.25">
      <c r="A13" t="s">
        <v>15</v>
      </c>
      <c r="B13">
        <v>0.95</v>
      </c>
      <c r="C13" t="s">
        <v>33</v>
      </c>
      <c r="D13">
        <v>1000</v>
      </c>
    </row>
    <row r="14" spans="1:5" x14ac:dyDescent="0.25">
      <c r="A14" t="s">
        <v>28</v>
      </c>
      <c r="B14">
        <f>D13/(1-B13)</f>
        <v>19999.999999999982</v>
      </c>
    </row>
    <row r="15" spans="1:5" x14ac:dyDescent="0.25">
      <c r="A15" t="s">
        <v>36</v>
      </c>
      <c r="B15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es2</vt:lpstr>
      <vt:lpstr>es3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2017-06-25T22:48:07Z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625f47d6-9adb-40ac-a522-df550f2c6923</vt:lpwstr>
  </property>
</Properties>
</file>