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es 2" sheetId="1" r:id="rId1"/>
    <sheet name="es 3" sheetId="3" r:id="rId2"/>
  </sheets>
  <calcPr calcId="152511"/>
</workbook>
</file>

<file path=xl/calcChain.xml><?xml version="1.0" encoding="utf-8"?>
<calcChain xmlns="http://schemas.openxmlformats.org/spreadsheetml/2006/main">
  <c r="J31" i="3" l="1"/>
  <c r="G31" i="3"/>
  <c r="C31" i="3"/>
  <c r="C32" i="3" s="1"/>
  <c r="J30" i="3"/>
  <c r="G30" i="3"/>
  <c r="H30" i="3" s="1"/>
  <c r="B30" i="3"/>
  <c r="E30" i="3" s="1"/>
  <c r="A30" i="3"/>
  <c r="G32" i="3" l="1"/>
  <c r="A32" i="3"/>
  <c r="B32" i="3" s="1"/>
  <c r="E32" i="3" s="1"/>
  <c r="J32" i="3"/>
  <c r="C33" i="3"/>
  <c r="A31" i="3"/>
  <c r="B31" i="3" s="1"/>
  <c r="E31" i="3" s="1"/>
  <c r="H31" i="3" s="1"/>
  <c r="C1" i="3"/>
  <c r="C5" i="3" s="1"/>
  <c r="C7" i="3" s="1"/>
  <c r="C8" i="3" s="1"/>
  <c r="G20" i="3"/>
  <c r="G21" i="3" s="1"/>
  <c r="E11" i="3"/>
  <c r="C20" i="3"/>
  <c r="C21" i="3" s="1"/>
  <c r="G17" i="3"/>
  <c r="C14" i="3"/>
  <c r="C17" i="3" s="1"/>
  <c r="C18" i="3" s="1"/>
  <c r="C6" i="3"/>
  <c r="H32" i="3" l="1"/>
  <c r="G33" i="3"/>
  <c r="J33" i="3"/>
  <c r="C34" i="3"/>
  <c r="A33" i="3"/>
  <c r="B33" i="3" s="1"/>
  <c r="E33" i="3" s="1"/>
  <c r="C15" i="3"/>
  <c r="B6" i="1"/>
  <c r="F6" i="1"/>
  <c r="B19" i="1"/>
  <c r="B17" i="1"/>
  <c r="B18" i="1"/>
  <c r="B20" i="1"/>
  <c r="F2" i="1"/>
  <c r="B15" i="1"/>
  <c r="B10" i="1"/>
  <c r="B12" i="1" s="1"/>
  <c r="B13" i="1" s="1"/>
  <c r="B8" i="1"/>
  <c r="B4" i="1"/>
  <c r="H33" i="3" l="1"/>
  <c r="G34" i="3"/>
  <c r="H34" i="3" s="1"/>
  <c r="C35" i="3"/>
  <c r="A34" i="3"/>
  <c r="B34" i="3" s="1"/>
  <c r="E34" i="3" s="1"/>
  <c r="J34" i="3"/>
  <c r="G15" i="3"/>
  <c r="G22" i="3" s="1"/>
  <c r="G23" i="3" s="1"/>
  <c r="C22" i="3"/>
  <c r="C23" i="3" s="1"/>
  <c r="A35" i="3" l="1"/>
  <c r="B35" i="3" s="1"/>
  <c r="E35" i="3" s="1"/>
  <c r="J35" i="3"/>
  <c r="G35" i="3"/>
  <c r="C36" i="3"/>
  <c r="C25" i="3"/>
  <c r="C37" i="3" l="1"/>
  <c r="J36" i="3"/>
  <c r="G36" i="3"/>
  <c r="A36" i="3"/>
  <c r="B36" i="3" s="1"/>
  <c r="E36" i="3" s="1"/>
  <c r="H35" i="3"/>
  <c r="H36" i="3" l="1"/>
  <c r="A37" i="3"/>
  <c r="B37" i="3" s="1"/>
  <c r="E37" i="3" s="1"/>
  <c r="G37" i="3"/>
  <c r="C38" i="3"/>
  <c r="J37" i="3"/>
  <c r="H37" i="3" l="1"/>
  <c r="G38" i="3"/>
  <c r="C39" i="3"/>
  <c r="A38" i="3"/>
  <c r="B38" i="3" s="1"/>
  <c r="E38" i="3" s="1"/>
  <c r="J38" i="3"/>
  <c r="G39" i="3" l="1"/>
  <c r="J39" i="3"/>
  <c r="A39" i="3"/>
  <c r="B39" i="3" s="1"/>
  <c r="E39" i="3" s="1"/>
  <c r="H38" i="3"/>
  <c r="H39" i="3" l="1"/>
</calcChain>
</file>

<file path=xl/sharedStrings.xml><?xml version="1.0" encoding="utf-8"?>
<sst xmlns="http://schemas.openxmlformats.org/spreadsheetml/2006/main" count="66" uniqueCount="53">
  <si>
    <t>nodi</t>
  </si>
  <si>
    <t>CPU</t>
  </si>
  <si>
    <t>disco</t>
  </si>
  <si>
    <t>server</t>
  </si>
  <si>
    <t>utilizzo</t>
  </si>
  <si>
    <t>coda</t>
  </si>
  <si>
    <t>resp</t>
  </si>
  <si>
    <t>prob</t>
  </si>
  <si>
    <t>Z</t>
  </si>
  <si>
    <t>ciclo</t>
  </si>
  <si>
    <t>N</t>
  </si>
  <si>
    <t>X tot</t>
  </si>
  <si>
    <t>num serv</t>
  </si>
  <si>
    <t>Xmax</t>
  </si>
  <si>
    <t>N*</t>
  </si>
  <si>
    <t>D+Z</t>
  </si>
  <si>
    <t>D</t>
  </si>
  <si>
    <t>serv</t>
  </si>
  <si>
    <t>servd</t>
  </si>
  <si>
    <t>Dtot</t>
  </si>
  <si>
    <t>servizio</t>
  </si>
  <si>
    <t>num cicli</t>
  </si>
  <si>
    <t>X cicli</t>
  </si>
  <si>
    <t>U</t>
  </si>
  <si>
    <t>C</t>
  </si>
  <si>
    <t>rho</t>
  </si>
  <si>
    <t>s</t>
  </si>
  <si>
    <t>attesa</t>
  </si>
  <si>
    <t>att2</t>
  </si>
  <si>
    <t>risposta</t>
  </si>
  <si>
    <t>X</t>
  </si>
  <si>
    <t>caso 1</t>
  </si>
  <si>
    <t>x</t>
  </si>
  <si>
    <t>pezzi</t>
  </si>
  <si>
    <t>t a pezzo</t>
  </si>
  <si>
    <t>T fisso</t>
  </si>
  <si>
    <t>u</t>
  </si>
  <si>
    <t>r</t>
  </si>
  <si>
    <t>caso 2</t>
  </si>
  <si>
    <t>N(0;1)</t>
  </si>
  <si>
    <t>z</t>
  </si>
  <si>
    <t>P</t>
  </si>
  <si>
    <t>p</t>
  </si>
  <si>
    <t>p media</t>
  </si>
  <si>
    <t>1-pm</t>
  </si>
  <si>
    <t>sigma</t>
  </si>
  <si>
    <t>p mediana</t>
  </si>
  <si>
    <t>discriminante</t>
  </si>
  <si>
    <t>pezzi &lt;= discriminante</t>
  </si>
  <si>
    <t>pezzi &gt; discriminante</t>
  </si>
  <si>
    <t>r medio</t>
  </si>
  <si>
    <t>speedup</t>
  </si>
  <si>
    <t>coda unica diventa un M/M/3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</si>
</sst>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1" xfId="0" applyFill="1" applyBorder="1"/>
    <xf numFmtId="0" fontId="0" fillId="3" borderId="0" xfId="0" applyFill="1"/>
    <xf numFmtId="0" fontId="0" fillId="4" borderId="0" xfId="0" applyFill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G9" sqref="G9"/>
    </sheetView>
  </sheetViews>
  <sheetFormatPr defaultRowHeight="15" x14ac:dyDescent="0.25"/>
  <cols>
    <col min="1" max="1" width="10.140625" bestFit="1" customWidth="1"/>
  </cols>
  <sheetData>
    <row r="1" spans="1:6" x14ac:dyDescent="0.25">
      <c r="B1" t="s">
        <v>3</v>
      </c>
      <c r="C1" t="s">
        <v>0</v>
      </c>
      <c r="D1" t="s">
        <v>1</v>
      </c>
      <c r="E1" t="s">
        <v>2</v>
      </c>
      <c r="F1" t="s">
        <v>19</v>
      </c>
    </row>
    <row r="2" spans="1:6" x14ac:dyDescent="0.25">
      <c r="A2" t="s">
        <v>20</v>
      </c>
      <c r="D2" s="4">
        <v>0.02</v>
      </c>
      <c r="E2" s="2">
        <v>1.4999999999999635E-2</v>
      </c>
      <c r="F2" s="2">
        <f>B7*(D2+E2)</f>
        <v>0.12249999999999872</v>
      </c>
    </row>
    <row r="3" spans="1:6" x14ac:dyDescent="0.25">
      <c r="A3" t="s">
        <v>4</v>
      </c>
      <c r="D3" s="4">
        <v>0.86</v>
      </c>
    </row>
    <row r="4" spans="1:6" x14ac:dyDescent="0.25">
      <c r="A4" t="s">
        <v>22</v>
      </c>
      <c r="B4" s="1">
        <f>D3/D2</f>
        <v>43</v>
      </c>
    </row>
    <row r="5" spans="1:6" x14ac:dyDescent="0.25">
      <c r="A5" t="s">
        <v>5</v>
      </c>
      <c r="B5" s="4">
        <v>2.2360000000000002</v>
      </c>
    </row>
    <row r="6" spans="1:6" x14ac:dyDescent="0.25">
      <c r="A6" t="s">
        <v>6</v>
      </c>
      <c r="B6" s="3">
        <f>B5/B4</f>
        <v>5.2000000000000005E-2</v>
      </c>
      <c r="F6" s="3">
        <f>B6*B7</f>
        <v>0.18200000000000002</v>
      </c>
    </row>
    <row r="7" spans="1:6" x14ac:dyDescent="0.25">
      <c r="A7" t="s">
        <v>21</v>
      </c>
      <c r="B7" s="4">
        <v>3.5</v>
      </c>
    </row>
    <row r="8" spans="1:6" x14ac:dyDescent="0.25">
      <c r="A8" t="s">
        <v>7</v>
      </c>
      <c r="B8" s="3">
        <f>1/B7</f>
        <v>0.2857142857142857</v>
      </c>
    </row>
    <row r="9" spans="1:6" x14ac:dyDescent="0.25">
      <c r="A9" t="s">
        <v>8</v>
      </c>
      <c r="B9" s="4">
        <v>17.260000000000002</v>
      </c>
    </row>
    <row r="10" spans="1:6" x14ac:dyDescent="0.25">
      <c r="A10" t="s">
        <v>9</v>
      </c>
      <c r="B10" s="1">
        <f>B9+F6</f>
        <v>17.442</v>
      </c>
    </row>
    <row r="11" spans="1:6" x14ac:dyDescent="0.25">
      <c r="A11" t="s">
        <v>10</v>
      </c>
      <c r="B11" s="4">
        <v>9000</v>
      </c>
    </row>
    <row r="12" spans="1:6" x14ac:dyDescent="0.25">
      <c r="A12" t="s">
        <v>11</v>
      </c>
      <c r="B12" s="3">
        <f>B11/B10</f>
        <v>515.99587203302372</v>
      </c>
    </row>
    <row r="13" spans="1:6" x14ac:dyDescent="0.25">
      <c r="A13" t="s">
        <v>12</v>
      </c>
      <c r="B13" s="3">
        <f>B12/B4</f>
        <v>11.999904000767993</v>
      </c>
    </row>
    <row r="15" spans="1:6" x14ac:dyDescent="0.25">
      <c r="A15" t="s">
        <v>13</v>
      </c>
      <c r="B15" s="1">
        <f>B4/D3</f>
        <v>50</v>
      </c>
    </row>
    <row r="16" spans="1:6" x14ac:dyDescent="0.25">
      <c r="A16" t="s">
        <v>14</v>
      </c>
      <c r="B16" s="4">
        <v>869.125</v>
      </c>
    </row>
    <row r="17" spans="1:2" x14ac:dyDescent="0.25">
      <c r="A17" t="s">
        <v>15</v>
      </c>
      <c r="B17">
        <f>B16/B15</f>
        <v>17.3825</v>
      </c>
    </row>
    <row r="18" spans="1:2" x14ac:dyDescent="0.25">
      <c r="A18" t="s">
        <v>16</v>
      </c>
      <c r="B18">
        <f>B17-B9</f>
        <v>0.12249999999999872</v>
      </c>
    </row>
    <row r="19" spans="1:2" x14ac:dyDescent="0.25">
      <c r="A19" t="s">
        <v>17</v>
      </c>
      <c r="B19">
        <f>B18/B7</f>
        <v>3.4999999999999636E-2</v>
      </c>
    </row>
    <row r="20" spans="1:2" x14ac:dyDescent="0.25">
      <c r="A20" t="s">
        <v>18</v>
      </c>
      <c r="B20" s="3">
        <f>B19-D2</f>
        <v>1.4999999999999635E-2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4" workbookViewId="0">
      <selection activeCell="H24" sqref="H24"/>
    </sheetView>
  </sheetViews>
  <sheetFormatPr defaultRowHeight="15" x14ac:dyDescent="0.25"/>
  <sheetData>
    <row r="1" spans="1:11" x14ac:dyDescent="0.25">
      <c r="B1" t="s">
        <v>30</v>
      </c>
      <c r="C1" s="1">
        <f>6/60</f>
        <v>0.1</v>
      </c>
      <c r="E1" t="s">
        <v>33</v>
      </c>
      <c r="F1" s="1">
        <v>12</v>
      </c>
      <c r="I1" t="s">
        <v>47</v>
      </c>
      <c r="K1" s="1">
        <v>10</v>
      </c>
    </row>
    <row r="2" spans="1:11" x14ac:dyDescent="0.25">
      <c r="E2" t="s">
        <v>34</v>
      </c>
      <c r="F2" s="1">
        <v>1</v>
      </c>
    </row>
    <row r="3" spans="1:11" x14ac:dyDescent="0.25">
      <c r="E3" t="s">
        <v>35</v>
      </c>
      <c r="F3" s="1">
        <v>5</v>
      </c>
    </row>
    <row r="4" spans="1:11" x14ac:dyDescent="0.25">
      <c r="A4" t="s">
        <v>31</v>
      </c>
    </row>
    <row r="5" spans="1:11" x14ac:dyDescent="0.25">
      <c r="B5" t="s">
        <v>32</v>
      </c>
      <c r="C5">
        <f>C1/3</f>
        <v>3.3333333333333333E-2</v>
      </c>
    </row>
    <row r="6" spans="1:11" x14ac:dyDescent="0.25">
      <c r="B6" t="s">
        <v>26</v>
      </c>
      <c r="C6">
        <f>F1*F2+F3</f>
        <v>17</v>
      </c>
    </row>
    <row r="7" spans="1:11" x14ac:dyDescent="0.25">
      <c r="B7" t="s">
        <v>36</v>
      </c>
      <c r="C7">
        <f>C6*C5</f>
        <v>0.56666666666666665</v>
      </c>
      <c r="G7" t="s">
        <v>45</v>
      </c>
      <c r="H7" s="1">
        <v>5</v>
      </c>
    </row>
    <row r="8" spans="1:11" x14ac:dyDescent="0.25">
      <c r="B8" t="s">
        <v>37</v>
      </c>
      <c r="C8" s="5">
        <f>C6/(1-C7)</f>
        <v>39.230769230769226</v>
      </c>
    </row>
    <row r="11" spans="1:11" x14ac:dyDescent="0.25">
      <c r="A11" t="s">
        <v>38</v>
      </c>
      <c r="C11" t="s">
        <v>39</v>
      </c>
      <c r="D11" t="s">
        <v>40</v>
      </c>
      <c r="E11">
        <f>ABS((K1-F1)/H7)</f>
        <v>0.4</v>
      </c>
    </row>
    <row r="13" spans="1:11" x14ac:dyDescent="0.25">
      <c r="B13" t="s">
        <v>48</v>
      </c>
      <c r="F13" t="s">
        <v>49</v>
      </c>
    </row>
    <row r="14" spans="1:11" x14ac:dyDescent="0.25">
      <c r="B14" t="s">
        <v>41</v>
      </c>
      <c r="C14">
        <f>1-G14</f>
        <v>0.34460000000000002</v>
      </c>
      <c r="F14" t="s">
        <v>42</v>
      </c>
      <c r="G14">
        <v>0.65539999999999998</v>
      </c>
    </row>
    <row r="15" spans="1:11" x14ac:dyDescent="0.25">
      <c r="B15" t="s">
        <v>32</v>
      </c>
      <c r="C15">
        <f>C14*C1</f>
        <v>3.4460000000000005E-2</v>
      </c>
      <c r="F15" t="s">
        <v>32</v>
      </c>
      <c r="G15">
        <f>(C1-C15)/2</f>
        <v>3.2770000000000001E-2</v>
      </c>
    </row>
    <row r="17" spans="1:10" x14ac:dyDescent="0.25">
      <c r="B17" t="s">
        <v>43</v>
      </c>
      <c r="C17">
        <f>C14/2</f>
        <v>0.17230000000000001</v>
      </c>
      <c r="F17" t="s">
        <v>46</v>
      </c>
      <c r="G17">
        <f>1-G14/2</f>
        <v>0.67230000000000001</v>
      </c>
    </row>
    <row r="18" spans="1:10" x14ac:dyDescent="0.25">
      <c r="B18" t="s">
        <v>44</v>
      </c>
      <c r="C18">
        <f>1-C17</f>
        <v>0.82769999999999999</v>
      </c>
    </row>
    <row r="19" spans="1:10" x14ac:dyDescent="0.25">
      <c r="B19" t="s">
        <v>40</v>
      </c>
      <c r="C19">
        <v>0.79669999999999996</v>
      </c>
      <c r="F19" t="s">
        <v>40</v>
      </c>
      <c r="G19">
        <v>0.74860000000000004</v>
      </c>
    </row>
    <row r="20" spans="1:10" x14ac:dyDescent="0.25">
      <c r="B20" t="s">
        <v>33</v>
      </c>
      <c r="C20">
        <f>10-H7*C19</f>
        <v>6.0165000000000006</v>
      </c>
      <c r="F20" t="s">
        <v>33</v>
      </c>
      <c r="G20">
        <f>10+G19*H7</f>
        <v>13.743</v>
      </c>
    </row>
    <row r="21" spans="1:10" x14ac:dyDescent="0.25">
      <c r="B21" t="s">
        <v>26</v>
      </c>
      <c r="C21">
        <f>F3+F2*C20</f>
        <v>11.016500000000001</v>
      </c>
      <c r="F21" t="s">
        <v>26</v>
      </c>
      <c r="G21">
        <f>F3+F2*G20</f>
        <v>18.743000000000002</v>
      </c>
    </row>
    <row r="22" spans="1:10" x14ac:dyDescent="0.25">
      <c r="B22" t="s">
        <v>36</v>
      </c>
      <c r="C22">
        <f>C21*C15</f>
        <v>0.3796285900000001</v>
      </c>
      <c r="F22" t="s">
        <v>36</v>
      </c>
      <c r="G22">
        <f>G21*G15</f>
        <v>0.61420811000000008</v>
      </c>
    </row>
    <row r="23" spans="1:10" x14ac:dyDescent="0.25">
      <c r="B23" t="s">
        <v>37</v>
      </c>
      <c r="C23">
        <f>C21/(1-C22)</f>
        <v>17.757910539429922</v>
      </c>
      <c r="F23" t="s">
        <v>37</v>
      </c>
      <c r="G23">
        <f>G21/(1-G22)</f>
        <v>48.583188205433778</v>
      </c>
    </row>
    <row r="25" spans="1:10" x14ac:dyDescent="0.25">
      <c r="B25" t="s">
        <v>50</v>
      </c>
      <c r="C25" s="5">
        <f>C23*C14+G23*G14</f>
        <v>37.96079752172885</v>
      </c>
    </row>
    <row r="27" spans="1:10" x14ac:dyDescent="0.25">
      <c r="A27" t="s">
        <v>52</v>
      </c>
    </row>
    <row r="29" spans="1:10" x14ac:dyDescent="0.25">
      <c r="A29" t="s">
        <v>23</v>
      </c>
      <c r="B29" t="s">
        <v>24</v>
      </c>
      <c r="C29" t="s">
        <v>25</v>
      </c>
      <c r="D29" t="s">
        <v>26</v>
      </c>
      <c r="E29" t="s">
        <v>27</v>
      </c>
      <c r="G29" t="s">
        <v>28</v>
      </c>
      <c r="H29" t="s">
        <v>51</v>
      </c>
      <c r="J29" t="s">
        <v>29</v>
      </c>
    </row>
    <row r="30" spans="1:10" x14ac:dyDescent="0.25">
      <c r="A30">
        <f>C30*3</f>
        <v>0.30000000000000004</v>
      </c>
      <c r="B30">
        <f>POWER(A30,3)/FACT(3)/(POWER(A30,3)/FACT(3)+(1-C30)*(1+A30+POWER(A30,2)/2))</f>
        <v>3.7037037037037051E-3</v>
      </c>
      <c r="C30">
        <v>0.1</v>
      </c>
      <c r="D30">
        <v>1</v>
      </c>
      <c r="E30">
        <f>D30*B30/3/(1-C30)</f>
        <v>1.3717421124828536E-3</v>
      </c>
      <c r="G30">
        <f>D30*C30/(1-C30)</f>
        <v>0.11111111111111112</v>
      </c>
      <c r="H30">
        <f>G30/E30</f>
        <v>80.999999999999986</v>
      </c>
      <c r="J30">
        <f>D30+C30*D30/3/(1-C30)</f>
        <v>1.037037037037037</v>
      </c>
    </row>
    <row r="31" spans="1:10" x14ac:dyDescent="0.25">
      <c r="A31">
        <f>C31*3</f>
        <v>0.60000000000000009</v>
      </c>
      <c r="B31">
        <f>POWER(A31,3)/FACT(3)/(POWER(A31,3)/FACT(3)+(1-C31)*(1+A31+POWER(A31,2)/2))</f>
        <v>2.4657534246575342E-2</v>
      </c>
      <c r="C31">
        <f>C30+0.1</f>
        <v>0.2</v>
      </c>
      <c r="D31">
        <v>1</v>
      </c>
      <c r="E31">
        <f>D31*B31/3/(1-C31)</f>
        <v>1.0273972602739724E-2</v>
      </c>
      <c r="G31">
        <f t="shared" ref="G31:G39" si="0">D31*C31/(1-C31)</f>
        <v>0.25</v>
      </c>
      <c r="H31">
        <f t="shared" ref="H31:H39" si="1">G31/E31</f>
        <v>24.333333333333339</v>
      </c>
      <c r="J31">
        <f t="shared" ref="J31:J39" si="2">D31+C31*D31/3/(1-C31)</f>
        <v>1.0833333333333333</v>
      </c>
    </row>
    <row r="32" spans="1:10" x14ac:dyDescent="0.25">
      <c r="A32">
        <f t="shared" ref="A32:A39" si="3">C32*3</f>
        <v>0.90000000000000013</v>
      </c>
      <c r="B32">
        <f t="shared" ref="B32:B39" si="4">POWER(A32,3)/FACT(3)/(POWER(A32,3)/FACT(3)+(1-C32)*(1+A32+POWER(A32,2)/2))</f>
        <v>7.002881844380407E-2</v>
      </c>
      <c r="C32">
        <f t="shared" ref="C32:C39" si="5">C31+0.1</f>
        <v>0.30000000000000004</v>
      </c>
      <c r="D32">
        <v>1</v>
      </c>
      <c r="E32">
        <f t="shared" ref="E32:E39" si="6">D32*B32/3/(1-C32)</f>
        <v>3.3347056401811459E-2</v>
      </c>
      <c r="G32">
        <f t="shared" si="0"/>
        <v>0.42857142857142866</v>
      </c>
      <c r="H32" s="1">
        <f t="shared" si="1"/>
        <v>12.851851851851849</v>
      </c>
      <c r="J32">
        <f t="shared" si="2"/>
        <v>1.1428571428571428</v>
      </c>
    </row>
    <row r="33" spans="1:10" x14ac:dyDescent="0.25">
      <c r="A33">
        <f t="shared" si="3"/>
        <v>1.2000000000000002</v>
      </c>
      <c r="B33">
        <f t="shared" si="4"/>
        <v>0.14117647058823529</v>
      </c>
      <c r="C33">
        <f t="shared" si="5"/>
        <v>0.4</v>
      </c>
      <c r="D33">
        <v>1</v>
      </c>
      <c r="E33">
        <f t="shared" si="6"/>
        <v>7.8431372549019607E-2</v>
      </c>
      <c r="G33">
        <f t="shared" si="0"/>
        <v>0.66666666666666674</v>
      </c>
      <c r="H33">
        <f t="shared" si="1"/>
        <v>8.5000000000000018</v>
      </c>
      <c r="J33">
        <f t="shared" si="2"/>
        <v>1.2222222222222223</v>
      </c>
    </row>
    <row r="34" spans="1:10" x14ac:dyDescent="0.25">
      <c r="A34">
        <f t="shared" si="3"/>
        <v>1.5</v>
      </c>
      <c r="B34">
        <f t="shared" si="4"/>
        <v>0.23684210526315788</v>
      </c>
      <c r="C34">
        <f t="shared" si="5"/>
        <v>0.5</v>
      </c>
      <c r="D34">
        <v>1</v>
      </c>
      <c r="E34">
        <f t="shared" si="6"/>
        <v>0.15789473684210525</v>
      </c>
      <c r="G34">
        <f t="shared" si="0"/>
        <v>1</v>
      </c>
      <c r="H34">
        <f t="shared" si="1"/>
        <v>6.3333333333333339</v>
      </c>
      <c r="J34">
        <f t="shared" si="2"/>
        <v>1.3333333333333333</v>
      </c>
    </row>
    <row r="35" spans="1:10" x14ac:dyDescent="0.25">
      <c r="A35">
        <f t="shared" si="3"/>
        <v>1.7999999999999998</v>
      </c>
      <c r="B35">
        <f t="shared" si="4"/>
        <v>0.35474452554744518</v>
      </c>
      <c r="C35">
        <f t="shared" si="5"/>
        <v>0.6</v>
      </c>
      <c r="D35">
        <v>1</v>
      </c>
      <c r="E35">
        <f t="shared" si="6"/>
        <v>0.2956204379562043</v>
      </c>
      <c r="G35">
        <f t="shared" si="0"/>
        <v>1.4999999999999998</v>
      </c>
      <c r="H35">
        <f t="shared" si="1"/>
        <v>5.0740740740740744</v>
      </c>
      <c r="J35">
        <f t="shared" si="2"/>
        <v>1.5</v>
      </c>
    </row>
    <row r="36" spans="1:10" x14ac:dyDescent="0.25">
      <c r="A36">
        <f t="shared" si="3"/>
        <v>2.0999999999999996</v>
      </c>
      <c r="B36">
        <f t="shared" si="4"/>
        <v>0.49234449760765542</v>
      </c>
      <c r="C36">
        <f t="shared" si="5"/>
        <v>0.7</v>
      </c>
      <c r="D36">
        <v>1</v>
      </c>
      <c r="E36">
        <f t="shared" si="6"/>
        <v>0.54704944178628367</v>
      </c>
      <c r="G36">
        <f t="shared" si="0"/>
        <v>2.333333333333333</v>
      </c>
      <c r="H36">
        <f t="shared" si="1"/>
        <v>4.2653061224489806</v>
      </c>
      <c r="J36">
        <f t="shared" si="2"/>
        <v>1.7777777777777777</v>
      </c>
    </row>
    <row r="37" spans="1:10" x14ac:dyDescent="0.25">
      <c r="A37">
        <f t="shared" si="3"/>
        <v>2.4</v>
      </c>
      <c r="B37">
        <f t="shared" si="4"/>
        <v>0.64719101123595502</v>
      </c>
      <c r="C37">
        <f t="shared" si="5"/>
        <v>0.79999999999999993</v>
      </c>
      <c r="D37">
        <v>1</v>
      </c>
      <c r="E37">
        <f t="shared" si="6"/>
        <v>1.078651685393258</v>
      </c>
      <c r="G37">
        <f t="shared" si="0"/>
        <v>3.9999999999999982</v>
      </c>
      <c r="H37">
        <f t="shared" si="1"/>
        <v>3.7083333333333335</v>
      </c>
      <c r="J37">
        <f t="shared" si="2"/>
        <v>2.333333333333333</v>
      </c>
    </row>
    <row r="38" spans="1:10" x14ac:dyDescent="0.25">
      <c r="A38">
        <f t="shared" si="3"/>
        <v>2.6999999999999997</v>
      </c>
      <c r="B38">
        <f t="shared" si="4"/>
        <v>0.81706102117061008</v>
      </c>
      <c r="C38">
        <f t="shared" si="5"/>
        <v>0.89999999999999991</v>
      </c>
      <c r="D38">
        <v>1</v>
      </c>
      <c r="E38">
        <f t="shared" si="6"/>
        <v>2.7235367372353645</v>
      </c>
      <c r="G38">
        <f t="shared" si="0"/>
        <v>8.9999999999999911</v>
      </c>
      <c r="H38">
        <f t="shared" si="1"/>
        <v>3.3045267489711936</v>
      </c>
      <c r="J38">
        <f t="shared" si="2"/>
        <v>3.9999999999999973</v>
      </c>
    </row>
    <row r="39" spans="1:10" x14ac:dyDescent="0.25">
      <c r="A39">
        <f t="shared" si="3"/>
        <v>2.9999999999999996</v>
      </c>
      <c r="B39">
        <f t="shared" si="4"/>
        <v>0.99999999999999978</v>
      </c>
      <c r="C39">
        <f t="shared" si="5"/>
        <v>0.99999999999999989</v>
      </c>
      <c r="D39">
        <v>1</v>
      </c>
      <c r="E39">
        <f t="shared" si="6"/>
        <v>3002399751580330</v>
      </c>
      <c r="G39">
        <f t="shared" si="0"/>
        <v>9007199254740991</v>
      </c>
      <c r="H39">
        <f t="shared" si="1"/>
        <v>3.0000000000000004</v>
      </c>
      <c r="J39">
        <f t="shared" si="2"/>
        <v>3002399751580331.5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 2</vt:lpstr>
      <vt:lpstr>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2015-07-28T15:13:18Z</dcterms:modified>
</cp:coreProperties>
</file>