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o\Desktop\compito\"/>
    </mc:Choice>
  </mc:AlternateContent>
  <bookViews>
    <workbookView xWindow="0" yWindow="0" windowWidth="20490" windowHeight="7905"/>
  </bookViews>
  <sheets>
    <sheet name="es1" sheetId="1" r:id="rId1"/>
    <sheet name="es2" sheetId="2" r:id="rId2"/>
    <sheet name="es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2" l="1"/>
  <c r="B22" i="2" s="1"/>
  <c r="C26" i="2" s="1"/>
  <c r="D16" i="2"/>
  <c r="D17" i="2" s="1"/>
  <c r="C16" i="2"/>
  <c r="C17" i="2" s="1"/>
  <c r="B16" i="2"/>
  <c r="B17" i="2" s="1"/>
  <c r="E11" i="2"/>
  <c r="E10" i="2"/>
  <c r="D10" i="2"/>
  <c r="D11" i="2" s="1"/>
  <c r="C10" i="2"/>
  <c r="C11" i="2" s="1"/>
  <c r="B10" i="2"/>
  <c r="B11" i="2" s="1"/>
  <c r="F11" i="2" s="1"/>
  <c r="F19" i="2" l="1"/>
  <c r="D26" i="2"/>
  <c r="E26" i="2" s="1"/>
  <c r="F26" i="2" s="1"/>
  <c r="C27" i="2"/>
  <c r="F17" i="2"/>
  <c r="B10" i="1"/>
  <c r="B16" i="1"/>
  <c r="B15" i="1" s="1"/>
  <c r="A21" i="1"/>
  <c r="A22" i="1" s="1"/>
  <c r="A20" i="1"/>
  <c r="G8" i="1"/>
  <c r="C6" i="1"/>
  <c r="F6" i="1" s="1"/>
  <c r="D27" i="2" l="1"/>
  <c r="E27" i="2" s="1"/>
  <c r="F27" i="2" s="1"/>
  <c r="B24" i="1"/>
  <c r="B23" i="1"/>
  <c r="B21" i="1"/>
  <c r="C21" i="1" s="1"/>
  <c r="B19" i="1"/>
  <c r="C19" i="1" s="1"/>
  <c r="B25" i="1"/>
  <c r="B22" i="1"/>
  <c r="C22" i="1" s="1"/>
  <c r="B20" i="1"/>
  <c r="C20" i="1" s="1"/>
  <c r="A23" i="1"/>
  <c r="D6" i="1"/>
  <c r="E6" i="1" s="1"/>
  <c r="G6" i="1" s="1"/>
  <c r="C7" i="1"/>
  <c r="G27" i="2" l="1"/>
  <c r="H27" i="2" s="1"/>
  <c r="B29" i="2" s="1"/>
  <c r="C23" i="1"/>
  <c r="A24" i="1"/>
  <c r="F7" i="1"/>
  <c r="D7" i="1"/>
  <c r="E7" i="1" s="1"/>
  <c r="B32" i="2" l="1"/>
  <c r="E32" i="2" s="1"/>
  <c r="B35" i="2"/>
  <c r="C24" i="1"/>
  <c r="A25" i="1"/>
  <c r="C25" i="1" s="1"/>
  <c r="G7" i="1"/>
</calcChain>
</file>

<file path=xl/sharedStrings.xml><?xml version="1.0" encoding="utf-8"?>
<sst xmlns="http://schemas.openxmlformats.org/spreadsheetml/2006/main" count="64" uniqueCount="49">
  <si>
    <t>p1</t>
  </si>
  <si>
    <t>p2</t>
  </si>
  <si>
    <t>X</t>
  </si>
  <si>
    <t>CPU</t>
  </si>
  <si>
    <t>DISK</t>
  </si>
  <si>
    <t>s</t>
  </si>
  <si>
    <t>x</t>
  </si>
  <si>
    <t>U</t>
  </si>
  <si>
    <t>R</t>
  </si>
  <si>
    <t>V</t>
  </si>
  <si>
    <t>D</t>
  </si>
  <si>
    <t>caso 1</t>
  </si>
  <si>
    <t>TOT</t>
  </si>
  <si>
    <t>caso 2</t>
  </si>
  <si>
    <t>N</t>
  </si>
  <si>
    <t>speedup</t>
  </si>
  <si>
    <t>T</t>
  </si>
  <si>
    <t>epsilon</t>
  </si>
  <si>
    <t>TS</t>
  </si>
  <si>
    <t>TP</t>
  </si>
  <si>
    <t>par%</t>
  </si>
  <si>
    <t>CPU A</t>
  </si>
  <si>
    <t>disco1A</t>
  </si>
  <si>
    <t xml:space="preserve">disco2A </t>
  </si>
  <si>
    <t>disco3A</t>
  </si>
  <si>
    <t>utilizzo</t>
  </si>
  <si>
    <t>trans / sec</t>
  </si>
  <si>
    <t>CPU B</t>
  </si>
  <si>
    <t>disco1B</t>
  </si>
  <si>
    <t>disco2B</t>
  </si>
  <si>
    <t>A</t>
  </si>
  <si>
    <t>disco1</t>
  </si>
  <si>
    <t>disco2</t>
  </si>
  <si>
    <t>disco3</t>
  </si>
  <si>
    <t>Domande</t>
  </si>
  <si>
    <t xml:space="preserve">resp </t>
  </si>
  <si>
    <t>B</t>
  </si>
  <si>
    <t>AVG</t>
  </si>
  <si>
    <t>somma Ut dischi</t>
  </si>
  <si>
    <t>U medio dk</t>
  </si>
  <si>
    <t>C</t>
  </si>
  <si>
    <t>disco4</t>
  </si>
  <si>
    <t>R dischi</t>
  </si>
  <si>
    <t>R CPU</t>
  </si>
  <si>
    <t>D CPU</t>
  </si>
  <si>
    <t>verifica</t>
  </si>
  <si>
    <t>resp</t>
  </si>
  <si>
    <t>resp tot</t>
  </si>
  <si>
    <t>rapporto 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</si>
</sst>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Fill="1"/>
    <xf numFmtId="0" fontId="0" fillId="2" borderId="0" xfId="0" applyFill="1"/>
    <xf numFmtId="0" fontId="2" fillId="0" borderId="1" xfId="0" applyFont="1" applyBorder="1" applyAlignment="1">
      <alignment horizontal="center"/>
    </xf>
    <xf numFmtId="0" fontId="0" fillId="3" borderId="1" xfId="0" applyFill="1" applyBorder="1"/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4" borderId="0" xfId="0" applyFill="1"/>
    <xf numFmtId="0" fontId="0" fillId="0" borderId="0" xfId="0" applyAlignment="1">
      <alignment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581025</xdr:colOff>
      <xdr:row>6</xdr:row>
      <xdr:rowOff>133350</xdr:rowOff>
    </xdr:from>
    <xdr:to>
      <xdr:col>6</xdr:col>
      <xdr:colOff>95250</xdr:colOff>
      <xdr:row>10</xdr:row>
      <xdr:rowOff>104775</xdr:rowOff>
    </xdr:to>
    <xdr:sp macro="" textlink="">
      <xdr:nvSpPr>
        <xdr:cNvPr id="2" name="Rettangolo 1"/>
        <xdr:cNvSpPr/>
      </xdr:nvSpPr>
      <xdr:spPr>
        <a:xfrm>
          <a:off x="2409825" y="1276350"/>
          <a:ext cx="1343025" cy="7334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1100"/>
            <a:t>CPU</a:t>
          </a:r>
        </a:p>
      </xdr:txBody>
    </xdr:sp>
    <xdr:clientData/>
  </xdr:twoCellAnchor>
  <xdr:twoCellAnchor>
    <xdr:from>
      <xdr:col>8</xdr:col>
      <xdr:colOff>171450</xdr:colOff>
      <xdr:row>6</xdr:row>
      <xdr:rowOff>123825</xdr:rowOff>
    </xdr:from>
    <xdr:to>
      <xdr:col>10</xdr:col>
      <xdr:colOff>295275</xdr:colOff>
      <xdr:row>10</xdr:row>
      <xdr:rowOff>95250</xdr:rowOff>
    </xdr:to>
    <xdr:sp macro="" textlink="">
      <xdr:nvSpPr>
        <xdr:cNvPr id="3" name="Rettangolo 2"/>
        <xdr:cNvSpPr/>
      </xdr:nvSpPr>
      <xdr:spPr>
        <a:xfrm>
          <a:off x="5048250" y="1266825"/>
          <a:ext cx="1343025" cy="7334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1100"/>
            <a:t>DISK</a:t>
          </a:r>
        </a:p>
        <a:p>
          <a:pPr algn="l"/>
          <a:endParaRPr lang="it-IT" sz="1100"/>
        </a:p>
      </xdr:txBody>
    </xdr:sp>
    <xdr:clientData/>
  </xdr:twoCellAnchor>
  <xdr:twoCellAnchor>
    <xdr:from>
      <xdr:col>2</xdr:col>
      <xdr:colOff>323850</xdr:colOff>
      <xdr:row>8</xdr:row>
      <xdr:rowOff>104775</xdr:rowOff>
    </xdr:from>
    <xdr:to>
      <xdr:col>3</xdr:col>
      <xdr:colOff>581025</xdr:colOff>
      <xdr:row>8</xdr:row>
      <xdr:rowOff>119063</xdr:rowOff>
    </xdr:to>
    <xdr:cxnSp macro="">
      <xdr:nvCxnSpPr>
        <xdr:cNvPr id="5" name="Connettore 2 4"/>
        <xdr:cNvCxnSpPr>
          <a:endCxn id="2" idx="1"/>
        </xdr:cNvCxnSpPr>
      </xdr:nvCxnSpPr>
      <xdr:spPr>
        <a:xfrm>
          <a:off x="1543050" y="1628775"/>
          <a:ext cx="866775" cy="14288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95250</xdr:colOff>
      <xdr:row>8</xdr:row>
      <xdr:rowOff>109538</xdr:rowOff>
    </xdr:from>
    <xdr:to>
      <xdr:col>8</xdr:col>
      <xdr:colOff>171450</xdr:colOff>
      <xdr:row>8</xdr:row>
      <xdr:rowOff>119063</xdr:rowOff>
    </xdr:to>
    <xdr:cxnSp macro="">
      <xdr:nvCxnSpPr>
        <xdr:cNvPr id="8" name="Connettore 2 7"/>
        <xdr:cNvCxnSpPr>
          <a:stCxn id="2" idx="3"/>
          <a:endCxn id="3" idx="1"/>
        </xdr:cNvCxnSpPr>
      </xdr:nvCxnSpPr>
      <xdr:spPr>
        <a:xfrm flipV="1">
          <a:off x="3752850" y="1633538"/>
          <a:ext cx="1295400" cy="95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8</xdr:row>
      <xdr:rowOff>109538</xdr:rowOff>
    </xdr:from>
    <xdr:to>
      <xdr:col>12</xdr:col>
      <xdr:colOff>76200</xdr:colOff>
      <xdr:row>8</xdr:row>
      <xdr:rowOff>114300</xdr:rowOff>
    </xdr:to>
    <xdr:cxnSp macro="">
      <xdr:nvCxnSpPr>
        <xdr:cNvPr id="10" name="Connettore 2 9"/>
        <xdr:cNvCxnSpPr>
          <a:stCxn id="3" idx="3"/>
        </xdr:cNvCxnSpPr>
      </xdr:nvCxnSpPr>
      <xdr:spPr>
        <a:xfrm>
          <a:off x="6391275" y="1633538"/>
          <a:ext cx="1000125" cy="4762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topLeftCell="A3" workbookViewId="0">
      <selection activeCell="G19" sqref="G19"/>
    </sheetView>
  </sheetViews>
  <sheetFormatPr defaultRowHeight="15" x14ac:dyDescent="0.25"/>
  <cols>
    <col min="2" max="2" width="9.7109375" bestFit="1" customWidth="1"/>
    <col min="4" max="4" width="9.7109375" bestFit="1" customWidth="1"/>
  </cols>
  <sheetData>
    <row r="1" spans="1:7" x14ac:dyDescent="0.25">
      <c r="A1" t="s">
        <v>0</v>
      </c>
      <c r="B1">
        <v>0.4</v>
      </c>
    </row>
    <row r="2" spans="1:7" x14ac:dyDescent="0.25">
      <c r="A2" t="s">
        <v>1</v>
      </c>
      <c r="B2">
        <v>0.5</v>
      </c>
    </row>
    <row r="3" spans="1:7" x14ac:dyDescent="0.25">
      <c r="A3" t="s">
        <v>2</v>
      </c>
      <c r="B3">
        <v>5</v>
      </c>
    </row>
    <row r="5" spans="1:7" x14ac:dyDescent="0.25">
      <c r="B5" t="s">
        <v>5</v>
      </c>
      <c r="C5" t="s">
        <v>6</v>
      </c>
      <c r="D5" t="s">
        <v>7</v>
      </c>
      <c r="E5" t="s">
        <v>8</v>
      </c>
      <c r="F5" t="s">
        <v>9</v>
      </c>
      <c r="G5" t="s">
        <v>10</v>
      </c>
    </row>
    <row r="6" spans="1:7" x14ac:dyDescent="0.25">
      <c r="A6" t="s">
        <v>3</v>
      </c>
      <c r="B6">
        <v>0.01</v>
      </c>
      <c r="C6">
        <f>B3/(1-B1-B2*(1-B1))</f>
        <v>16.666666666666668</v>
      </c>
      <c r="D6">
        <f>B6*C6</f>
        <v>0.16666666666666669</v>
      </c>
      <c r="E6">
        <f>B6/(1-D6)</f>
        <v>1.2000000000000002E-2</v>
      </c>
      <c r="F6">
        <f>C6/B3</f>
        <v>3.3333333333333335</v>
      </c>
      <c r="G6">
        <f>F6*E6</f>
        <v>4.0000000000000008E-2</v>
      </c>
    </row>
    <row r="7" spans="1:7" x14ac:dyDescent="0.25">
      <c r="A7" t="s">
        <v>4</v>
      </c>
      <c r="B7">
        <v>0.02</v>
      </c>
      <c r="C7">
        <f>C6*(1-B1)</f>
        <v>10</v>
      </c>
      <c r="D7">
        <f>B7*C7</f>
        <v>0.2</v>
      </c>
      <c r="E7">
        <f>B7/(1-D7)</f>
        <v>2.4999999999999998E-2</v>
      </c>
      <c r="F7">
        <f>C7/B3</f>
        <v>2</v>
      </c>
      <c r="G7">
        <f>F7*E7</f>
        <v>4.9999999999999996E-2</v>
      </c>
    </row>
    <row r="8" spans="1:7" x14ac:dyDescent="0.25">
      <c r="F8" t="s">
        <v>12</v>
      </c>
      <c r="G8">
        <f>G6+G7</f>
        <v>0.09</v>
      </c>
    </row>
    <row r="10" spans="1:7" x14ac:dyDescent="0.25">
      <c r="A10" t="s">
        <v>11</v>
      </c>
      <c r="B10" s="2">
        <f>G8/(G7+G6/1.5)</f>
        <v>1.173913043478261</v>
      </c>
    </row>
    <row r="13" spans="1:7" x14ac:dyDescent="0.25">
      <c r="A13" t="s">
        <v>13</v>
      </c>
      <c r="D13" t="s">
        <v>17</v>
      </c>
      <c r="E13">
        <v>0.05</v>
      </c>
    </row>
    <row r="15" spans="1:7" x14ac:dyDescent="0.25">
      <c r="A15" t="s">
        <v>18</v>
      </c>
      <c r="B15">
        <f>G8-B16</f>
        <v>5.9999999999999991E-2</v>
      </c>
    </row>
    <row r="16" spans="1:7" x14ac:dyDescent="0.25">
      <c r="A16" t="s">
        <v>19</v>
      </c>
      <c r="B16">
        <f>G6*E16</f>
        <v>3.0000000000000006E-2</v>
      </c>
      <c r="D16" t="s">
        <v>20</v>
      </c>
      <c r="E16">
        <v>0.75</v>
      </c>
    </row>
    <row r="18" spans="1:3" x14ac:dyDescent="0.25">
      <c r="A18" t="s">
        <v>14</v>
      </c>
      <c r="B18" t="s">
        <v>16</v>
      </c>
      <c r="C18" t="s">
        <v>15</v>
      </c>
    </row>
    <row r="19" spans="1:3" x14ac:dyDescent="0.25">
      <c r="A19">
        <v>1</v>
      </c>
      <c r="B19">
        <f>$B$15+$B$16/A19+$G$8*$E$13*(A19-1)</f>
        <v>0.09</v>
      </c>
      <c r="C19">
        <f>$G$8/B19</f>
        <v>1</v>
      </c>
    </row>
    <row r="20" spans="1:3" x14ac:dyDescent="0.25">
      <c r="A20">
        <f>A19+1</f>
        <v>2</v>
      </c>
      <c r="B20">
        <f t="shared" ref="B20:B25" si="0">$B$15+$B$16/A20+$G$8*$E$13*(A20-1)</f>
        <v>7.9500000000000001E-2</v>
      </c>
      <c r="C20" s="1">
        <f>$G$8/B20</f>
        <v>1.1320754716981132</v>
      </c>
    </row>
    <row r="21" spans="1:3" x14ac:dyDescent="0.25">
      <c r="A21">
        <f t="shared" ref="A21:A25" si="1">A20+1</f>
        <v>3</v>
      </c>
      <c r="B21">
        <f t="shared" si="0"/>
        <v>7.8999999999999987E-2</v>
      </c>
      <c r="C21" s="2">
        <f t="shared" ref="C21:C25" si="2">$G$8/B21</f>
        <v>1.139240506329114</v>
      </c>
    </row>
    <row r="22" spans="1:3" x14ac:dyDescent="0.25">
      <c r="A22">
        <f t="shared" si="1"/>
        <v>4</v>
      </c>
      <c r="B22">
        <f t="shared" si="0"/>
        <v>8.0999999999999989E-2</v>
      </c>
      <c r="C22">
        <f t="shared" si="2"/>
        <v>1.1111111111111112</v>
      </c>
    </row>
    <row r="23" spans="1:3" x14ac:dyDescent="0.25">
      <c r="A23">
        <f t="shared" si="1"/>
        <v>5</v>
      </c>
      <c r="B23">
        <f t="shared" si="0"/>
        <v>8.3999999999999991E-2</v>
      </c>
      <c r="C23">
        <f t="shared" si="2"/>
        <v>1.0714285714285714</v>
      </c>
    </row>
    <row r="24" spans="1:3" x14ac:dyDescent="0.25">
      <c r="A24">
        <f t="shared" si="1"/>
        <v>6</v>
      </c>
      <c r="B24">
        <f t="shared" si="0"/>
        <v>8.7499999999999994E-2</v>
      </c>
      <c r="C24">
        <f t="shared" si="2"/>
        <v>1.0285714285714287</v>
      </c>
    </row>
    <row r="25" spans="1:3" x14ac:dyDescent="0.25">
      <c r="A25">
        <f t="shared" si="1"/>
        <v>7</v>
      </c>
      <c r="B25">
        <f t="shared" si="0"/>
        <v>9.1285714285714276E-2</v>
      </c>
      <c r="C25">
        <f t="shared" si="2"/>
        <v>0.9859154929577465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opLeftCell="A15" workbookViewId="0">
      <selection activeCell="D10" sqref="D10"/>
    </sheetView>
  </sheetViews>
  <sheetFormatPr defaultRowHeight="15" x14ac:dyDescent="0.25"/>
  <cols>
    <col min="1" max="1" width="17.140625" customWidth="1"/>
  </cols>
  <sheetData>
    <row r="1" spans="1:6" x14ac:dyDescent="0.25">
      <c r="A1" s="3"/>
      <c r="B1" s="3" t="s">
        <v>21</v>
      </c>
      <c r="C1" s="3" t="s">
        <v>22</v>
      </c>
      <c r="D1" s="3" t="s">
        <v>23</v>
      </c>
      <c r="E1" s="3" t="s">
        <v>24</v>
      </c>
    </row>
    <row r="2" spans="1:6" x14ac:dyDescent="0.25">
      <c r="A2" s="3" t="s">
        <v>25</v>
      </c>
      <c r="B2" s="4">
        <v>0.45</v>
      </c>
      <c r="C2" s="4">
        <v>0.27</v>
      </c>
      <c r="D2" s="4">
        <v>0.36</v>
      </c>
      <c r="E2" s="4">
        <v>0.315</v>
      </c>
    </row>
    <row r="3" spans="1:6" x14ac:dyDescent="0.25">
      <c r="A3" s="3" t="s">
        <v>26</v>
      </c>
      <c r="B3" s="4">
        <v>45</v>
      </c>
    </row>
    <row r="4" spans="1:6" x14ac:dyDescent="0.25">
      <c r="A4" s="5"/>
    </row>
    <row r="5" spans="1:6" x14ac:dyDescent="0.25">
      <c r="A5" s="3"/>
      <c r="B5" s="3" t="s">
        <v>27</v>
      </c>
      <c r="C5" s="3" t="s">
        <v>28</v>
      </c>
      <c r="D5" s="3" t="s">
        <v>29</v>
      </c>
    </row>
    <row r="6" spans="1:6" x14ac:dyDescent="0.25">
      <c r="A6" s="3" t="s">
        <v>25</v>
      </c>
      <c r="B6" s="4">
        <v>0.48</v>
      </c>
      <c r="C6" s="4">
        <v>0.32</v>
      </c>
      <c r="D6" s="4">
        <v>0.35199999999999998</v>
      </c>
    </row>
    <row r="7" spans="1:6" x14ac:dyDescent="0.25">
      <c r="A7" s="3" t="s">
        <v>26</v>
      </c>
      <c r="B7" s="4">
        <v>32</v>
      </c>
    </row>
    <row r="9" spans="1:6" x14ac:dyDescent="0.25">
      <c r="A9" s="5" t="s">
        <v>30</v>
      </c>
      <c r="B9" t="s">
        <v>3</v>
      </c>
      <c r="C9" t="s">
        <v>31</v>
      </c>
      <c r="D9" t="s">
        <v>32</v>
      </c>
      <c r="E9" t="s">
        <v>33</v>
      </c>
      <c r="F9" s="5" t="s">
        <v>8</v>
      </c>
    </row>
    <row r="10" spans="1:6" x14ac:dyDescent="0.25">
      <c r="A10" s="5" t="s">
        <v>34</v>
      </c>
      <c r="B10">
        <f>B2/$B$3</f>
        <v>0.01</v>
      </c>
      <c r="C10">
        <f>C2/$B$3</f>
        <v>6.0000000000000001E-3</v>
      </c>
      <c r="D10">
        <f>D2/$B$3</f>
        <v>8.0000000000000002E-3</v>
      </c>
      <c r="E10">
        <f>E2/$B$3</f>
        <v>7.0000000000000001E-3</v>
      </c>
    </row>
    <row r="11" spans="1:6" x14ac:dyDescent="0.25">
      <c r="A11" s="6" t="s">
        <v>35</v>
      </c>
      <c r="B11">
        <f>B10/(1-B2)</f>
        <v>1.8181818181818181E-2</v>
      </c>
      <c r="C11">
        <f>C10/(1-C2)</f>
        <v>8.2191780821917818E-3</v>
      </c>
      <c r="D11">
        <f>D10/(1-D2)</f>
        <v>1.2500000000000001E-2</v>
      </c>
      <c r="E11">
        <f>E10/(1-E2)</f>
        <v>1.0218978102189781E-2</v>
      </c>
      <c r="F11" s="7">
        <f>SUM(B11:E11)</f>
        <v>4.9119974366199741E-2</v>
      </c>
    </row>
    <row r="15" spans="1:6" x14ac:dyDescent="0.25">
      <c r="A15" s="5" t="s">
        <v>36</v>
      </c>
      <c r="B15" t="s">
        <v>3</v>
      </c>
      <c r="C15" t="s">
        <v>31</v>
      </c>
      <c r="D15" t="s">
        <v>32</v>
      </c>
    </row>
    <row r="16" spans="1:6" x14ac:dyDescent="0.25">
      <c r="A16" s="5" t="s">
        <v>34</v>
      </c>
      <c r="B16">
        <f>B6/$B$7</f>
        <v>1.4999999999999999E-2</v>
      </c>
      <c r="C16">
        <f>C6/$B$7</f>
        <v>0.01</v>
      </c>
      <c r="D16">
        <f>D6/$B$7</f>
        <v>1.0999999999999999E-2</v>
      </c>
    </row>
    <row r="17" spans="1:8" x14ac:dyDescent="0.25">
      <c r="A17" s="6" t="s">
        <v>35</v>
      </c>
      <c r="B17">
        <f>B16/(1-B6)</f>
        <v>2.8846153846153844E-2</v>
      </c>
      <c r="C17">
        <f>C16/(1-C6)</f>
        <v>1.4705882352941178E-2</v>
      </c>
      <c r="D17">
        <f>D16/(1-D6)</f>
        <v>1.6975308641975308E-2</v>
      </c>
      <c r="F17" s="7">
        <f>SUM(B17:D17)</f>
        <v>6.0527344841070328E-2</v>
      </c>
    </row>
    <row r="19" spans="1:8" x14ac:dyDescent="0.25">
      <c r="E19" s="5" t="s">
        <v>37</v>
      </c>
      <c r="F19" s="7">
        <f>(F11*B3+F17*B7)/(B3+B7)</f>
        <v>5.3860699758353746E-2</v>
      </c>
    </row>
    <row r="21" spans="1:8" ht="30" x14ac:dyDescent="0.25">
      <c r="A21" s="8" t="s">
        <v>38</v>
      </c>
      <c r="B21">
        <f>C2+D2+E2+C6+D6</f>
        <v>1.617</v>
      </c>
    </row>
    <row r="22" spans="1:8" x14ac:dyDescent="0.25">
      <c r="A22" t="s">
        <v>39</v>
      </c>
      <c r="B22">
        <f>B21/4</f>
        <v>0.40425</v>
      </c>
    </row>
    <row r="25" spans="1:8" x14ac:dyDescent="0.25">
      <c r="A25" s="5" t="s">
        <v>40</v>
      </c>
      <c r="B25" t="s">
        <v>3</v>
      </c>
      <c r="C25" t="s">
        <v>31</v>
      </c>
      <c r="D25" t="s">
        <v>32</v>
      </c>
      <c r="E25" t="s">
        <v>33</v>
      </c>
      <c r="F25" t="s">
        <v>41</v>
      </c>
      <c r="G25" s="5" t="s">
        <v>42</v>
      </c>
      <c r="H25" s="5" t="s">
        <v>43</v>
      </c>
    </row>
    <row r="26" spans="1:8" x14ac:dyDescent="0.25">
      <c r="A26" s="5" t="s">
        <v>34</v>
      </c>
      <c r="C26">
        <f>B22/(B3+B7)</f>
        <v>5.2500000000000003E-3</v>
      </c>
      <c r="D26">
        <f t="shared" ref="D26:F27" si="0">C26</f>
        <v>5.2500000000000003E-3</v>
      </c>
      <c r="E26">
        <f t="shared" si="0"/>
        <v>5.2500000000000003E-3</v>
      </c>
      <c r="F26">
        <f t="shared" si="0"/>
        <v>5.2500000000000003E-3</v>
      </c>
    </row>
    <row r="27" spans="1:8" x14ac:dyDescent="0.25">
      <c r="A27" s="6" t="s">
        <v>35</v>
      </c>
      <c r="C27">
        <f>C26/(1-B22)</f>
        <v>8.8124213176668069E-3</v>
      </c>
      <c r="D27">
        <f t="shared" si="0"/>
        <v>8.8124213176668069E-3</v>
      </c>
      <c r="E27">
        <f t="shared" si="0"/>
        <v>8.8124213176668069E-3</v>
      </c>
      <c r="F27">
        <f t="shared" si="0"/>
        <v>8.8124213176668069E-3</v>
      </c>
      <c r="G27" s="7">
        <f>SUM(C27:F27)</f>
        <v>3.5249685270667228E-2</v>
      </c>
      <c r="H27" s="7">
        <f>F19-G27</f>
        <v>1.8611014487686518E-2</v>
      </c>
    </row>
    <row r="29" spans="1:8" x14ac:dyDescent="0.25">
      <c r="A29" s="6" t="s">
        <v>44</v>
      </c>
      <c r="B29" s="7">
        <f>H27/(1+(B3+B7)*H27)</f>
        <v>7.6492587091584029E-3</v>
      </c>
    </row>
    <row r="31" spans="1:8" x14ac:dyDescent="0.25">
      <c r="A31" s="6" t="s">
        <v>45</v>
      </c>
    </row>
    <row r="32" spans="1:8" x14ac:dyDescent="0.25">
      <c r="A32" s="6" t="s">
        <v>46</v>
      </c>
      <c r="B32">
        <f>B29/(1-B29*(B3+B7))</f>
        <v>1.8611014487686522E-2</v>
      </c>
      <c r="D32" s="6" t="s">
        <v>47</v>
      </c>
      <c r="E32">
        <f>B32+G27</f>
        <v>5.3860699758353753E-2</v>
      </c>
    </row>
    <row r="35" spans="1:2" x14ac:dyDescent="0.25">
      <c r="A35" s="6" t="s">
        <v>48</v>
      </c>
      <c r="B35" s="7">
        <f>(B2+B6)/(B29*(B3+B7))</f>
        <v>1.5789663465639183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14" sqref="L14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es1</vt:lpstr>
      <vt:lpstr>es2</vt:lpstr>
      <vt:lpstr>es3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Arrigoni Neri</dc:creator>
  <cp:lastModifiedBy>Mario Arrigoni Neri</cp:lastModifiedBy>
  <dcterms:created xsi:type="dcterms:W3CDTF">2014-06-18T07:02:52Z</dcterms:created>
  <dcterms:modified xsi:type="dcterms:W3CDTF">2014-06-21T11:43:12Z</dcterms:modified>
</cp:coreProperties>
</file>