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Foglio1" sheetId="1" r:id="rId1"/>
  </sheets>
  <calcPr calcId="152511"/>
</workbook>
</file>

<file path=xl/calcChain.xml><?xml version="1.0" encoding="utf-8"?>
<calcChain xmlns="http://schemas.openxmlformats.org/spreadsheetml/2006/main">
  <c r="L46" i="1" l="1"/>
  <c r="O46" i="1"/>
  <c r="N46" i="1"/>
  <c r="M46" i="1"/>
  <c r="K46" i="1"/>
  <c r="J46" i="1"/>
  <c r="I46" i="1"/>
  <c r="H46" i="1"/>
  <c r="G46" i="1"/>
  <c r="F46" i="1"/>
  <c r="E45" i="1"/>
  <c r="D45" i="1"/>
  <c r="E44" i="1"/>
  <c r="D44" i="1"/>
  <c r="K45" i="1"/>
  <c r="J45" i="1"/>
  <c r="I45" i="1"/>
  <c r="H44" i="1"/>
  <c r="G44" i="1"/>
  <c r="F44" i="1"/>
  <c r="H8" i="1"/>
  <c r="L7" i="1"/>
  <c r="D24" i="1" s="1"/>
  <c r="G6" i="1"/>
  <c r="G8" i="1" s="1"/>
  <c r="G7" i="1"/>
  <c r="B7" i="1"/>
  <c r="B6" i="1"/>
  <c r="B8" i="1" s="1"/>
  <c r="C8" i="1" s="1"/>
  <c r="H7" i="1"/>
  <c r="J7" i="1" s="1"/>
  <c r="H6" i="1"/>
  <c r="E6" i="1"/>
  <c r="L6" i="1" s="1"/>
  <c r="D7" i="1"/>
  <c r="K7" i="1" s="1"/>
  <c r="D6" i="1"/>
  <c r="K6" i="1" s="1"/>
  <c r="J6" i="1" l="1"/>
  <c r="J8" i="1" s="1"/>
  <c r="E8" i="1" s="1"/>
  <c r="I6" i="1"/>
  <c r="K8" i="1"/>
  <c r="C23" i="1"/>
  <c r="M6" i="1"/>
  <c r="E23" i="1" s="1"/>
  <c r="M7" i="1"/>
  <c r="E24" i="1" s="1"/>
  <c r="I7" i="1"/>
  <c r="C24" i="1"/>
  <c r="D23" i="1"/>
  <c r="L8" i="1"/>
  <c r="D11" i="1"/>
  <c r="F6" i="1"/>
  <c r="F8" i="1" s="1"/>
  <c r="F7" i="1"/>
  <c r="D12" i="1" l="1"/>
  <c r="D13" i="1"/>
  <c r="D25" i="1"/>
  <c r="F33" i="1" s="1"/>
  <c r="C13" i="1"/>
  <c r="E13" i="1" s="1"/>
  <c r="M8" i="1"/>
  <c r="E25" i="1" s="1"/>
  <c r="C25" i="1"/>
  <c r="E33" i="1" s="1"/>
  <c r="I8" i="1"/>
  <c r="D8" i="1" l="1"/>
  <c r="C12" i="1"/>
  <c r="E12" i="1" s="1"/>
  <c r="C11" i="1"/>
  <c r="E11" i="1" s="1"/>
  <c r="E15" i="1" s="1"/>
  <c r="G33" i="1"/>
  <c r="H33" i="1" s="1"/>
  <c r="K33" i="1" s="1"/>
  <c r="C33" i="1" l="1"/>
  <c r="E34" i="1" s="1"/>
  <c r="J33" i="1"/>
  <c r="D33" i="1"/>
  <c r="F34" i="1" s="1"/>
  <c r="G34" i="1" l="1"/>
  <c r="H34" i="1" s="1"/>
  <c r="K34" i="1" l="1"/>
  <c r="J34" i="1"/>
  <c r="D34" i="1"/>
  <c r="F35" i="1" s="1"/>
  <c r="C34" i="1"/>
  <c r="E35" i="1" s="1"/>
  <c r="G35" i="1" l="1"/>
  <c r="H35" i="1" s="1"/>
  <c r="D35" i="1" l="1"/>
  <c r="F36" i="1" s="1"/>
  <c r="K35" i="1"/>
  <c r="J35" i="1"/>
  <c r="C35" i="1"/>
  <c r="E36" i="1" s="1"/>
  <c r="G36" i="1" l="1"/>
  <c r="H36" i="1" s="1"/>
  <c r="C36" i="1"/>
  <c r="E37" i="1" s="1"/>
  <c r="K36" i="1" l="1"/>
  <c r="J36" i="1"/>
  <c r="D36" i="1"/>
  <c r="F37" i="1" s="1"/>
  <c r="G37" i="1"/>
  <c r="H37" i="1" s="1"/>
  <c r="K37" i="1" l="1"/>
  <c r="J37" i="1"/>
  <c r="D37" i="1"/>
  <c r="C37" i="1"/>
</calcChain>
</file>

<file path=xl/sharedStrings.xml><?xml version="1.0" encoding="utf-8"?>
<sst xmlns="http://schemas.openxmlformats.org/spreadsheetml/2006/main" count="72" uniqueCount="43">
  <si>
    <t>Modello aperto</t>
  </si>
  <si>
    <t>classe</t>
  </si>
  <si>
    <t>visite</t>
  </si>
  <si>
    <t>servizi</t>
  </si>
  <si>
    <t>tassi</t>
  </si>
  <si>
    <t>utilizzi</t>
  </si>
  <si>
    <t>domande</t>
  </si>
  <si>
    <t>A</t>
  </si>
  <si>
    <t>B</t>
  </si>
  <si>
    <t>media</t>
  </si>
  <si>
    <t>Vc</t>
  </si>
  <si>
    <t>Vd</t>
  </si>
  <si>
    <t>Sc</t>
  </si>
  <si>
    <t>Sd</t>
  </si>
  <si>
    <t>Xc</t>
  </si>
  <si>
    <t>Xd</t>
  </si>
  <si>
    <t>X</t>
  </si>
  <si>
    <t>Uc</t>
  </si>
  <si>
    <t>Ud</t>
  </si>
  <si>
    <t>Dc</t>
  </si>
  <si>
    <t>Dd</t>
  </si>
  <si>
    <t>D</t>
  </si>
  <si>
    <t>Rc</t>
  </si>
  <si>
    <t>Rd</t>
  </si>
  <si>
    <t>R</t>
  </si>
  <si>
    <r>
      <t>media/</t>
    </r>
    <r>
      <rPr>
        <i/>
        <sz val="11"/>
        <color theme="1"/>
        <rFont val="Calibri"/>
        <family val="2"/>
        <scheme val="minor"/>
      </rPr>
      <t>tot</t>
    </r>
  </si>
  <si>
    <t>Modello chiuso</t>
  </si>
  <si>
    <t>N</t>
  </si>
  <si>
    <t>1ma soluzione: job medio</t>
  </si>
  <si>
    <t>code</t>
  </si>
  <si>
    <t>response time</t>
  </si>
  <si>
    <t>Qc</t>
  </si>
  <si>
    <t>Qd</t>
  </si>
  <si>
    <t>(mean value analysis)</t>
  </si>
  <si>
    <t>2da soluzione: job A e B</t>
  </si>
  <si>
    <t>N(A)</t>
  </si>
  <si>
    <t>N(B)</t>
  </si>
  <si>
    <t>Resp time A</t>
  </si>
  <si>
    <t>Resp time B</t>
  </si>
  <si>
    <t>X(A)</t>
  </si>
  <si>
    <t>X(B)</t>
  </si>
  <si>
    <t>X(A+B)</t>
  </si>
  <si>
    <t>R medio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</si>
</sst>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/>
    <xf numFmtId="0" fontId="0" fillId="3" borderId="0" xfId="0" applyFill="1"/>
    <xf numFmtId="0" fontId="2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76200</xdr:colOff>
      <xdr:row>11</xdr:row>
      <xdr:rowOff>144780</xdr:rowOff>
    </xdr:from>
    <xdr:ext cx="1496115" cy="264560"/>
    <xdr:sp macro="" textlink="">
      <xdr:nvSpPr>
        <xdr:cNvPr id="2" name="CasellaDiTesto 1"/>
        <xdr:cNvSpPr txBox="1"/>
      </xdr:nvSpPr>
      <xdr:spPr>
        <a:xfrm>
          <a:off x="3124200" y="2156460"/>
          <a:ext cx="14961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1100"/>
            <a:t>calcolata come somma</a:t>
          </a:r>
        </a:p>
      </xdr:txBody>
    </xdr:sp>
    <xdr:clientData/>
  </xdr:oneCellAnchor>
  <xdr:oneCellAnchor>
    <xdr:from>
      <xdr:col>5</xdr:col>
      <xdr:colOff>60960</xdr:colOff>
      <xdr:row>13</xdr:row>
      <xdr:rowOff>137160</xdr:rowOff>
    </xdr:from>
    <xdr:ext cx="1430648" cy="264560"/>
    <xdr:sp macro="" textlink="">
      <xdr:nvSpPr>
        <xdr:cNvPr id="3" name="CasellaDiTesto 2"/>
        <xdr:cNvSpPr txBox="1"/>
      </xdr:nvSpPr>
      <xdr:spPr>
        <a:xfrm>
          <a:off x="3108960" y="2514600"/>
          <a:ext cx="143064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1100"/>
            <a:t>calcolata come media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tabSelected="1" topLeftCell="A20" workbookViewId="0">
      <selection activeCell="F42" sqref="F42:H42"/>
    </sheetView>
  </sheetViews>
  <sheetFormatPr defaultRowHeight="14.4" x14ac:dyDescent="0.3"/>
  <sheetData>
    <row r="1" spans="1:13" x14ac:dyDescent="0.3">
      <c r="A1" s="5" t="s">
        <v>0</v>
      </c>
      <c r="B1" s="5"/>
    </row>
    <row r="3" spans="1:13" x14ac:dyDescent="0.3">
      <c r="A3" s="1" t="s">
        <v>1</v>
      </c>
      <c r="B3" s="6" t="s">
        <v>2</v>
      </c>
      <c r="C3" s="6"/>
      <c r="D3" s="6" t="s">
        <v>3</v>
      </c>
      <c r="E3" s="6"/>
      <c r="F3" s="6" t="s">
        <v>4</v>
      </c>
      <c r="G3" s="6"/>
      <c r="H3" s="6"/>
      <c r="I3" s="6" t="s">
        <v>5</v>
      </c>
      <c r="J3" s="6"/>
      <c r="K3" s="6" t="s">
        <v>6</v>
      </c>
      <c r="L3" s="6"/>
      <c r="M3" s="6"/>
    </row>
    <row r="4" spans="1:13" x14ac:dyDescent="0.3">
      <c r="B4" t="s">
        <v>10</v>
      </c>
      <c r="C4" t="s">
        <v>11</v>
      </c>
      <c r="D4" t="s">
        <v>12</v>
      </c>
      <c r="E4" t="s">
        <v>13</v>
      </c>
      <c r="F4" t="s">
        <v>14</v>
      </c>
      <c r="G4" t="s">
        <v>15</v>
      </c>
      <c r="H4" t="s">
        <v>16</v>
      </c>
      <c r="I4" t="s">
        <v>17</v>
      </c>
      <c r="J4" t="s">
        <v>18</v>
      </c>
      <c r="K4" t="s">
        <v>19</v>
      </c>
      <c r="L4" t="s">
        <v>20</v>
      </c>
      <c r="M4" t="s">
        <v>21</v>
      </c>
    </row>
    <row r="6" spans="1:13" x14ac:dyDescent="0.3">
      <c r="A6" t="s">
        <v>7</v>
      </c>
      <c r="B6">
        <f>1+C6</f>
        <v>10</v>
      </c>
      <c r="C6" s="3">
        <v>9</v>
      </c>
      <c r="D6" s="3">
        <f>1/10</f>
        <v>0.1</v>
      </c>
      <c r="E6" s="3">
        <f>1/3</f>
        <v>0.33333333333333331</v>
      </c>
      <c r="F6">
        <f>H6*B6</f>
        <v>1.5789473684210527</v>
      </c>
      <c r="G6">
        <f>H6*C6</f>
        <v>1.4210526315789473</v>
      </c>
      <c r="H6" s="3">
        <f>3/19</f>
        <v>0.15789473684210525</v>
      </c>
      <c r="I6">
        <f>H6*K6</f>
        <v>0.15789473684210525</v>
      </c>
      <c r="J6">
        <f>H6*L6</f>
        <v>0.47368421052631576</v>
      </c>
      <c r="K6">
        <f>D6*B6</f>
        <v>1</v>
      </c>
      <c r="L6">
        <f>E6*C6</f>
        <v>3</v>
      </c>
      <c r="M6">
        <f>K6+L6</f>
        <v>4</v>
      </c>
    </row>
    <row r="7" spans="1:13" x14ac:dyDescent="0.3">
      <c r="A7" t="s">
        <v>8</v>
      </c>
      <c r="B7">
        <f>1+C7</f>
        <v>5</v>
      </c>
      <c r="C7" s="3">
        <v>4</v>
      </c>
      <c r="D7" s="3">
        <f>2/5</f>
        <v>0.4</v>
      </c>
      <c r="E7" s="3">
        <v>1</v>
      </c>
      <c r="F7">
        <f>H7*B7</f>
        <v>0.52631578947368418</v>
      </c>
      <c r="G7">
        <f>H7*C7</f>
        <v>0.42105263157894735</v>
      </c>
      <c r="H7" s="3">
        <f>2/19</f>
        <v>0.10526315789473684</v>
      </c>
      <c r="I7">
        <f>H7*K7</f>
        <v>0.21052631578947367</v>
      </c>
      <c r="J7">
        <f>H7*L7</f>
        <v>0.42105263157894735</v>
      </c>
      <c r="K7">
        <f>D7*B7</f>
        <v>2</v>
      </c>
      <c r="L7">
        <f>E7*C7</f>
        <v>4</v>
      </c>
      <c r="M7">
        <f>K7+L7</f>
        <v>6</v>
      </c>
    </row>
    <row r="8" spans="1:13" x14ac:dyDescent="0.3">
      <c r="A8" t="s">
        <v>25</v>
      </c>
      <c r="B8">
        <f>(B6*H6+B7*H7)/H8</f>
        <v>8</v>
      </c>
      <c r="C8">
        <f>B8-1</f>
        <v>7</v>
      </c>
      <c r="D8">
        <f>I8/F8</f>
        <v>0.17499999999999999</v>
      </c>
      <c r="E8">
        <f>J8/G8</f>
        <v>0.48571428571428565</v>
      </c>
      <c r="F8" s="4">
        <f>F6+F7</f>
        <v>2.1052631578947367</v>
      </c>
      <c r="G8" s="4">
        <f t="shared" ref="G8:H8" si="0">G6+G7</f>
        <v>1.8421052631578947</v>
      </c>
      <c r="H8" s="4">
        <f t="shared" si="0"/>
        <v>0.26315789473684209</v>
      </c>
      <c r="I8" s="4">
        <f t="shared" ref="I8" si="1">I6+I7</f>
        <v>0.36842105263157893</v>
      </c>
      <c r="J8" s="4">
        <f t="shared" ref="J8" si="2">J6+J7</f>
        <v>0.89473684210526305</v>
      </c>
      <c r="K8">
        <f>(K6*H6+K7*H7)/H8</f>
        <v>1.4</v>
      </c>
      <c r="L8">
        <f>(L6*H6+L7*H7)/H8</f>
        <v>3.4</v>
      </c>
      <c r="M8">
        <f>K8+L8</f>
        <v>4.8</v>
      </c>
    </row>
    <row r="10" spans="1:13" x14ac:dyDescent="0.3">
      <c r="A10" s="1" t="s">
        <v>1</v>
      </c>
      <c r="C10" t="s">
        <v>22</v>
      </c>
      <c r="D10" t="s">
        <v>23</v>
      </c>
      <c r="E10" t="s">
        <v>24</v>
      </c>
    </row>
    <row r="11" spans="1:13" x14ac:dyDescent="0.3">
      <c r="A11" t="s">
        <v>7</v>
      </c>
      <c r="C11">
        <f>K6/(1-I8)</f>
        <v>1.5833333333333335</v>
      </c>
      <c r="D11">
        <f>L6/(1-J8)</f>
        <v>28.499999999999972</v>
      </c>
      <c r="E11">
        <f>C11+D11</f>
        <v>30.083333333333304</v>
      </c>
    </row>
    <row r="12" spans="1:13" x14ac:dyDescent="0.3">
      <c r="A12" t="s">
        <v>8</v>
      </c>
      <c r="C12">
        <f>K7/(1-I8)</f>
        <v>3.166666666666667</v>
      </c>
      <c r="D12">
        <f>L7/(1-J8)</f>
        <v>37.999999999999964</v>
      </c>
      <c r="E12">
        <f t="shared" ref="E12:E13" si="3">C12+D12</f>
        <v>41.166666666666629</v>
      </c>
    </row>
    <row r="13" spans="1:13" x14ac:dyDescent="0.3">
      <c r="A13" t="s">
        <v>9</v>
      </c>
      <c r="C13">
        <f>K8/(1-I8)</f>
        <v>2.2166666666666668</v>
      </c>
      <c r="D13">
        <f>L8/(1-J8)</f>
        <v>32.299999999999969</v>
      </c>
      <c r="E13" s="4">
        <f t="shared" si="3"/>
        <v>34.516666666666637</v>
      </c>
    </row>
    <row r="15" spans="1:13" x14ac:dyDescent="0.3">
      <c r="E15">
        <f>(E11*H6+E12*H7)/H8</f>
        <v>34.516666666666637</v>
      </c>
    </row>
    <row r="18" spans="1:11" x14ac:dyDescent="0.3">
      <c r="A18" s="5" t="s">
        <v>26</v>
      </c>
      <c r="B18" s="5"/>
    </row>
    <row r="20" spans="1:11" x14ac:dyDescent="0.3">
      <c r="A20" s="1" t="s">
        <v>1</v>
      </c>
      <c r="B20" s="1" t="s">
        <v>27</v>
      </c>
      <c r="C20" s="6" t="s">
        <v>6</v>
      </c>
      <c r="D20" s="6"/>
      <c r="E20" s="6"/>
    </row>
    <row r="21" spans="1:11" x14ac:dyDescent="0.3">
      <c r="C21" t="s">
        <v>19</v>
      </c>
      <c r="D21" t="s">
        <v>20</v>
      </c>
      <c r="E21" t="s">
        <v>21</v>
      </c>
    </row>
    <row r="23" spans="1:11" x14ac:dyDescent="0.3">
      <c r="A23" t="s">
        <v>7</v>
      </c>
      <c r="B23">
        <v>1</v>
      </c>
      <c r="C23">
        <f>K6</f>
        <v>1</v>
      </c>
      <c r="D23">
        <f t="shared" ref="D23:E23" si="4">L6</f>
        <v>3</v>
      </c>
      <c r="E23">
        <f t="shared" si="4"/>
        <v>4</v>
      </c>
    </row>
    <row r="24" spans="1:11" x14ac:dyDescent="0.3">
      <c r="A24" t="s">
        <v>8</v>
      </c>
      <c r="B24">
        <v>1</v>
      </c>
      <c r="C24">
        <f t="shared" ref="C24:C25" si="5">K7</f>
        <v>2</v>
      </c>
      <c r="D24">
        <f t="shared" ref="D24:D25" si="6">L7</f>
        <v>4</v>
      </c>
      <c r="E24">
        <f t="shared" ref="E24:E25" si="7">M7</f>
        <v>6</v>
      </c>
    </row>
    <row r="25" spans="1:11" x14ac:dyDescent="0.3">
      <c r="A25" t="s">
        <v>9</v>
      </c>
      <c r="B25">
        <v>2</v>
      </c>
      <c r="C25">
        <f t="shared" si="5"/>
        <v>1.4</v>
      </c>
      <c r="D25">
        <f t="shared" si="6"/>
        <v>3.4</v>
      </c>
      <c r="E25">
        <f t="shared" si="7"/>
        <v>4.8</v>
      </c>
    </row>
    <row r="29" spans="1:11" x14ac:dyDescent="0.3">
      <c r="A29" s="5" t="s">
        <v>28</v>
      </c>
      <c r="B29" s="5"/>
      <c r="C29" s="5"/>
      <c r="D29" s="6" t="s">
        <v>33</v>
      </c>
      <c r="E29" s="6"/>
    </row>
    <row r="31" spans="1:11" x14ac:dyDescent="0.3">
      <c r="B31" s="1" t="s">
        <v>27</v>
      </c>
      <c r="C31" s="6" t="s">
        <v>29</v>
      </c>
      <c r="D31" s="6"/>
      <c r="E31" s="6" t="s">
        <v>30</v>
      </c>
      <c r="F31" s="6"/>
      <c r="G31" s="6"/>
      <c r="H31" s="1" t="s">
        <v>16</v>
      </c>
      <c r="J31" s="6" t="s">
        <v>5</v>
      </c>
      <c r="K31" s="6"/>
    </row>
    <row r="32" spans="1:11" x14ac:dyDescent="0.3">
      <c r="C32" t="s">
        <v>31</v>
      </c>
      <c r="D32" t="s">
        <v>32</v>
      </c>
      <c r="E32" t="s">
        <v>22</v>
      </c>
      <c r="F32" t="s">
        <v>23</v>
      </c>
      <c r="G32" t="s">
        <v>24</v>
      </c>
      <c r="J32" t="s">
        <v>17</v>
      </c>
      <c r="K32" t="s">
        <v>18</v>
      </c>
    </row>
    <row r="33" spans="1:15" x14ac:dyDescent="0.3">
      <c r="B33">
        <v>1</v>
      </c>
      <c r="C33">
        <f>E33/G33</f>
        <v>0.29166666666666669</v>
      </c>
      <c r="D33">
        <f>F33/G33</f>
        <v>0.70833333333333337</v>
      </c>
      <c r="E33" s="3">
        <f>C25</f>
        <v>1.4</v>
      </c>
      <c r="F33" s="3">
        <f>D25</f>
        <v>3.4</v>
      </c>
      <c r="G33">
        <f>E33+F33</f>
        <v>4.8</v>
      </c>
      <c r="H33">
        <f>B33/G33</f>
        <v>0.20833333333333334</v>
      </c>
      <c r="J33">
        <f>$E$33*H33</f>
        <v>0.29166666666666669</v>
      </c>
      <c r="K33">
        <f>$F$33*H33</f>
        <v>0.70833333333333337</v>
      </c>
    </row>
    <row r="34" spans="1:15" x14ac:dyDescent="0.3">
      <c r="B34">
        <v>2</v>
      </c>
      <c r="C34">
        <f>B34*E34/G34</f>
        <v>0.474835886214442</v>
      </c>
      <c r="D34">
        <f>B34*F34/G34</f>
        <v>1.5251641137855581</v>
      </c>
      <c r="E34">
        <f>$E$33*(1+C33)</f>
        <v>1.8083333333333333</v>
      </c>
      <c r="F34">
        <f>$F$33*(1+D33)</f>
        <v>5.8083333333333336</v>
      </c>
      <c r="G34" s="2">
        <f>E34+F34</f>
        <v>7.6166666666666671</v>
      </c>
      <c r="H34" s="2">
        <f>B34/G34</f>
        <v>0.26258205689277897</v>
      </c>
      <c r="J34">
        <f t="shared" ref="J34:J37" si="8">$E$33*H34</f>
        <v>0.36761487964989054</v>
      </c>
      <c r="K34">
        <f t="shared" ref="K34:K37" si="9">$F$33*H34</f>
        <v>0.89277899343544842</v>
      </c>
    </row>
    <row r="35" spans="1:15" x14ac:dyDescent="0.3">
      <c r="B35">
        <v>3</v>
      </c>
      <c r="C35">
        <f t="shared" ref="C35:C37" si="10">B35*E35/G35</f>
        <v>0.58160749506903353</v>
      </c>
      <c r="D35">
        <f t="shared" ref="D35:D37" si="11">B35*F35/G35</f>
        <v>2.4183925049309667</v>
      </c>
      <c r="E35">
        <f t="shared" ref="E35:E37" si="12">$E$33*(1+C34)</f>
        <v>2.0647702407002186</v>
      </c>
      <c r="F35">
        <f t="shared" ref="F35:F36" si="13">$F$33*(1+D34)</f>
        <v>8.5855579868708976</v>
      </c>
      <c r="G35">
        <f t="shared" ref="G35:G37" si="14">E35+F35</f>
        <v>10.650328227571116</v>
      </c>
      <c r="H35">
        <f t="shared" ref="H35:H37" si="15">B35/G35</f>
        <v>0.28168145956607493</v>
      </c>
      <c r="J35">
        <f t="shared" si="8"/>
        <v>0.3943540433925049</v>
      </c>
      <c r="K35">
        <f t="shared" si="9"/>
        <v>0.95771696252465477</v>
      </c>
    </row>
    <row r="36" spans="1:15" x14ac:dyDescent="0.3">
      <c r="B36">
        <v>4</v>
      </c>
      <c r="C36">
        <f t="shared" si="10"/>
        <v>0.64010548448023941</v>
      </c>
      <c r="D36">
        <f t="shared" si="11"/>
        <v>3.3598945155197604</v>
      </c>
      <c r="E36">
        <f t="shared" si="12"/>
        <v>2.2142504930966469</v>
      </c>
      <c r="F36">
        <f t="shared" si="13"/>
        <v>11.622534516765286</v>
      </c>
      <c r="G36">
        <f t="shared" si="14"/>
        <v>13.836785009861934</v>
      </c>
      <c r="H36">
        <f t="shared" si="15"/>
        <v>0.28908449449413776</v>
      </c>
      <c r="J36">
        <f t="shared" si="8"/>
        <v>0.40471829229179285</v>
      </c>
      <c r="K36">
        <f t="shared" si="9"/>
        <v>0.9828872812800683</v>
      </c>
    </row>
    <row r="37" spans="1:15" x14ac:dyDescent="0.3">
      <c r="B37">
        <v>5</v>
      </c>
      <c r="C37">
        <f t="shared" si="10"/>
        <v>0.67061214192220464</v>
      </c>
      <c r="D37">
        <f t="shared" si="11"/>
        <v>4.329387858077796</v>
      </c>
      <c r="E37">
        <f t="shared" si="12"/>
        <v>2.2961476782723351</v>
      </c>
      <c r="F37">
        <f>$F$33*(1+D36)</f>
        <v>14.823641352767186</v>
      </c>
      <c r="G37">
        <f t="shared" si="14"/>
        <v>17.11978903103952</v>
      </c>
      <c r="H37">
        <f t="shared" si="15"/>
        <v>0.29205967380407599</v>
      </c>
      <c r="J37">
        <f t="shared" si="8"/>
        <v>0.40888354332570637</v>
      </c>
      <c r="K37">
        <f t="shared" si="9"/>
        <v>0.9930028909338583</v>
      </c>
    </row>
    <row r="39" spans="1:15" x14ac:dyDescent="0.3">
      <c r="A39" s="5" t="s">
        <v>34</v>
      </c>
      <c r="B39" s="5"/>
      <c r="C39" s="5"/>
      <c r="D39" s="6" t="s">
        <v>33</v>
      </c>
      <c r="E39" s="6"/>
    </row>
    <row r="42" spans="1:15" x14ac:dyDescent="0.3">
      <c r="B42" s="1" t="s">
        <v>35</v>
      </c>
      <c r="C42" s="1" t="s">
        <v>36</v>
      </c>
      <c r="D42" s="6" t="s">
        <v>29</v>
      </c>
      <c r="E42" s="6"/>
      <c r="F42" s="6" t="s">
        <v>37</v>
      </c>
      <c r="G42" s="6"/>
      <c r="H42" s="6"/>
      <c r="I42" s="6" t="s">
        <v>38</v>
      </c>
      <c r="J42" s="6"/>
      <c r="K42" s="6"/>
    </row>
    <row r="43" spans="1:15" x14ac:dyDescent="0.3">
      <c r="D43" t="s">
        <v>31</v>
      </c>
      <c r="E43" t="s">
        <v>32</v>
      </c>
      <c r="F43" t="s">
        <v>22</v>
      </c>
      <c r="G43" t="s">
        <v>23</v>
      </c>
      <c r="H43" t="s">
        <v>24</v>
      </c>
      <c r="I43" t="s">
        <v>22</v>
      </c>
      <c r="J43" t="s">
        <v>23</v>
      </c>
      <c r="K43" t="s">
        <v>24</v>
      </c>
      <c r="L43" s="1" t="s">
        <v>42</v>
      </c>
      <c r="M43" s="1" t="s">
        <v>39</v>
      </c>
      <c r="N43" s="1" t="s">
        <v>40</v>
      </c>
      <c r="O43" s="1" t="s">
        <v>41</v>
      </c>
    </row>
    <row r="44" spans="1:15" x14ac:dyDescent="0.3">
      <c r="B44">
        <v>1</v>
      </c>
      <c r="C44">
        <v>0</v>
      </c>
      <c r="D44">
        <f>F44/H44</f>
        <v>0.25</v>
      </c>
      <c r="E44">
        <f>G44/H44</f>
        <v>0.75</v>
      </c>
      <c r="F44" s="3">
        <f>C23</f>
        <v>1</v>
      </c>
      <c r="G44" s="3">
        <f>D23</f>
        <v>3</v>
      </c>
      <c r="H44">
        <f>F44+G44</f>
        <v>4</v>
      </c>
    </row>
    <row r="45" spans="1:15" x14ac:dyDescent="0.3">
      <c r="B45">
        <v>0</v>
      </c>
      <c r="C45">
        <v>1</v>
      </c>
      <c r="D45">
        <f>I45/K45</f>
        <v>0.33333333333333331</v>
      </c>
      <c r="E45">
        <f>J45/K45</f>
        <v>0.66666666666666663</v>
      </c>
      <c r="I45" s="3">
        <f>C24</f>
        <v>2</v>
      </c>
      <c r="J45" s="3">
        <f>D24</f>
        <v>4</v>
      </c>
      <c r="K45">
        <f>I45+J45</f>
        <v>6</v>
      </c>
    </row>
    <row r="46" spans="1:15" x14ac:dyDescent="0.3">
      <c r="B46">
        <v>1</v>
      </c>
      <c r="C46">
        <v>1</v>
      </c>
      <c r="F46">
        <f>F44*(1+D45)</f>
        <v>1.3333333333333333</v>
      </c>
      <c r="G46">
        <f>G44*(1+E45)</f>
        <v>5</v>
      </c>
      <c r="H46">
        <f>F46+G46</f>
        <v>6.333333333333333</v>
      </c>
      <c r="I46">
        <f>I45*(1+D44)</f>
        <v>2.5</v>
      </c>
      <c r="J46">
        <f>J45*(1+E44)</f>
        <v>7</v>
      </c>
      <c r="K46">
        <f>I46+J46</f>
        <v>9.5</v>
      </c>
      <c r="L46" s="2">
        <f>2/O46</f>
        <v>7.5999999999999988</v>
      </c>
      <c r="M46">
        <f>1/H46</f>
        <v>0.15789473684210528</v>
      </c>
      <c r="N46">
        <f>1/K46</f>
        <v>0.10526315789473684</v>
      </c>
      <c r="O46" s="2">
        <f>M46+N46</f>
        <v>0.26315789473684215</v>
      </c>
    </row>
  </sheetData>
  <mergeCells count="18">
    <mergeCell ref="A1:B1"/>
    <mergeCell ref="B3:C3"/>
    <mergeCell ref="D3:E3"/>
    <mergeCell ref="F3:H3"/>
    <mergeCell ref="I3:J3"/>
    <mergeCell ref="A39:C39"/>
    <mergeCell ref="D39:E39"/>
    <mergeCell ref="D42:E42"/>
    <mergeCell ref="I42:K42"/>
    <mergeCell ref="K3:M3"/>
    <mergeCell ref="A18:B18"/>
    <mergeCell ref="C20:E20"/>
    <mergeCell ref="A29:C29"/>
    <mergeCell ref="C31:D31"/>
    <mergeCell ref="E31:G31"/>
    <mergeCell ref="J31:K31"/>
    <mergeCell ref="D29:E29"/>
    <mergeCell ref="F42:H42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2015-04-03T12:35:43Z</dcterms:modified>
</cp:coreProperties>
</file>